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ar\Subir para IMAIP\Art35\21-40\"/>
    </mc:Choice>
  </mc:AlternateContent>
  <bookViews>
    <workbookView xWindow="0" yWindow="0" windowWidth="28800" windowHeight="11450"/>
  </bookViews>
  <sheets>
    <sheet name="F23a_F23b_Trimestres17_16_15" sheetId="1" r:id="rId1"/>
    <sheet name="Formato23c_Trimestres_17_16_15"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2" i="1" l="1"/>
  <c r="AY12" i="1"/>
  <c r="AW12" i="1"/>
  <c r="AX12" i="1" s="1"/>
  <c r="AT12" i="1"/>
  <c r="AS12" i="1"/>
  <c r="AR12" i="1"/>
  <c r="AQ12" i="1"/>
  <c r="AM12" i="1"/>
  <c r="AK12" i="1"/>
  <c r="AL12" i="1" s="1"/>
  <c r="AC12" i="1"/>
  <c r="AZ11" i="1"/>
  <c r="AY11" i="1"/>
  <c r="AW11" i="1"/>
  <c r="AX11" i="1" s="1"/>
  <c r="AT11" i="1"/>
  <c r="AS11" i="1"/>
  <c r="AR11" i="1"/>
  <c r="AQ11" i="1"/>
  <c r="AM11" i="1"/>
  <c r="AK11" i="1"/>
  <c r="AL11" i="1" s="1"/>
  <c r="AC11" i="1"/>
  <c r="AZ15" i="1" l="1"/>
  <c r="AY15" i="1"/>
  <c r="AW15" i="1"/>
  <c r="AX15" i="1" s="1"/>
  <c r="AT15" i="1"/>
  <c r="AS15" i="1"/>
  <c r="AR15" i="1"/>
  <c r="AQ15" i="1"/>
  <c r="AM15" i="1"/>
  <c r="AK15" i="1"/>
  <c r="AL15" i="1" s="1"/>
  <c r="AC15" i="1"/>
  <c r="AZ14" i="1"/>
  <c r="AY14" i="1"/>
  <c r="AW14" i="1"/>
  <c r="AX14" i="1" s="1"/>
  <c r="AT14" i="1"/>
  <c r="AS14" i="1"/>
  <c r="AR14" i="1"/>
  <c r="AQ14" i="1"/>
  <c r="AM14" i="1"/>
  <c r="AK14" i="1"/>
  <c r="AL14" i="1" s="1"/>
  <c r="AC14" i="1"/>
  <c r="AZ13" i="1"/>
  <c r="AY13" i="1"/>
  <c r="AW13" i="1"/>
  <c r="AX13" i="1" s="1"/>
  <c r="AT13" i="1"/>
  <c r="AS13" i="1"/>
  <c r="AR13" i="1"/>
  <c r="AQ13" i="1"/>
  <c r="AM13" i="1"/>
  <c r="AK13" i="1"/>
  <c r="AL13" i="1" s="1"/>
  <c r="AC13" i="1"/>
  <c r="H120" i="6" l="1"/>
  <c r="H21" i="6" l="1"/>
  <c r="I21" i="6"/>
  <c r="J21" i="6"/>
  <c r="R21" i="6"/>
  <c r="S21" i="6" s="1"/>
  <c r="T21" i="6"/>
  <c r="U21" i="6"/>
  <c r="W21" i="6"/>
  <c r="X21" i="6"/>
  <c r="Y21" i="6"/>
  <c r="AA21" i="6"/>
  <c r="H22" i="6"/>
  <c r="I22" i="6"/>
  <c r="J22" i="6"/>
  <c r="R22" i="6"/>
  <c r="S22" i="6" s="1"/>
  <c r="T22" i="6"/>
  <c r="U22" i="6"/>
  <c r="W22" i="6"/>
  <c r="X22" i="6"/>
  <c r="Y22" i="6"/>
  <c r="AA22" i="6"/>
  <c r="H23" i="6"/>
  <c r="I23" i="6"/>
  <c r="J23" i="6"/>
  <c r="R23" i="6"/>
  <c r="S23" i="6" s="1"/>
  <c r="T23" i="6"/>
  <c r="U23" i="6"/>
  <c r="W23" i="6"/>
  <c r="X23" i="6"/>
  <c r="Y23" i="6"/>
  <c r="AA23" i="6"/>
  <c r="H24" i="6"/>
  <c r="I24" i="6"/>
  <c r="J24" i="6"/>
  <c r="R24" i="6"/>
  <c r="S24" i="6" s="1"/>
  <c r="T24" i="6"/>
  <c r="U24" i="6"/>
  <c r="W24" i="6"/>
  <c r="X24" i="6"/>
  <c r="Y24" i="6"/>
  <c r="AA24" i="6"/>
  <c r="H25" i="6"/>
  <c r="I25" i="6"/>
  <c r="J25" i="6"/>
  <c r="R25" i="6"/>
  <c r="S25" i="6" s="1"/>
  <c r="T25" i="6"/>
  <c r="U25" i="6"/>
  <c r="W25" i="6"/>
  <c r="X25" i="6"/>
  <c r="Y25" i="6"/>
  <c r="AA25" i="6"/>
  <c r="H26" i="6"/>
  <c r="I26" i="6"/>
  <c r="J26" i="6"/>
  <c r="R26" i="6"/>
  <c r="S26" i="6" s="1"/>
  <c r="T26" i="6"/>
  <c r="U26" i="6"/>
  <c r="W26" i="6"/>
  <c r="X26" i="6"/>
  <c r="Y26" i="6"/>
  <c r="AA26" i="6"/>
  <c r="H27" i="6"/>
  <c r="I27" i="6"/>
  <c r="J27" i="6"/>
  <c r="R27" i="6"/>
  <c r="S27" i="6" s="1"/>
  <c r="T27" i="6"/>
  <c r="U27" i="6"/>
  <c r="W27" i="6"/>
  <c r="X27" i="6"/>
  <c r="Y27" i="6"/>
  <c r="AA27" i="6"/>
  <c r="H28" i="6"/>
  <c r="I28" i="6"/>
  <c r="J28" i="6"/>
  <c r="R28" i="6"/>
  <c r="S28" i="6" s="1"/>
  <c r="T28" i="6"/>
  <c r="U28" i="6"/>
  <c r="W28" i="6"/>
  <c r="X28" i="6"/>
  <c r="Y28" i="6"/>
  <c r="AA28" i="6"/>
  <c r="H29" i="6"/>
  <c r="I29" i="6"/>
  <c r="J29" i="6"/>
  <c r="R29" i="6"/>
  <c r="S29" i="6" s="1"/>
  <c r="T29" i="6"/>
  <c r="U29" i="6"/>
  <c r="W29" i="6"/>
  <c r="X29" i="6"/>
  <c r="Y29" i="6"/>
  <c r="AA29" i="6"/>
  <c r="H30" i="6"/>
  <c r="I30" i="6"/>
  <c r="J30" i="6"/>
  <c r="R30" i="6"/>
  <c r="S30" i="6" s="1"/>
  <c r="T30" i="6"/>
  <c r="U30" i="6"/>
  <c r="W30" i="6"/>
  <c r="X30" i="6"/>
  <c r="Y30" i="6"/>
  <c r="Z30" i="6"/>
  <c r="AA30" i="6"/>
  <c r="H31" i="6"/>
  <c r="I31" i="6"/>
  <c r="J31" i="6"/>
  <c r="R31" i="6"/>
  <c r="S31" i="6" s="1"/>
  <c r="T31" i="6"/>
  <c r="U31" i="6"/>
  <c r="W31" i="6"/>
  <c r="X31" i="6"/>
  <c r="Y31" i="6"/>
  <c r="AA31" i="6"/>
  <c r="H32" i="6"/>
  <c r="I32" i="6"/>
  <c r="J32" i="6"/>
  <c r="R32" i="6"/>
  <c r="S32" i="6" s="1"/>
  <c r="T32" i="6"/>
  <c r="U32" i="6"/>
  <c r="W32" i="6"/>
  <c r="X32" i="6"/>
  <c r="Y32" i="6"/>
  <c r="AA32" i="6"/>
  <c r="H33" i="6"/>
  <c r="I33" i="6"/>
  <c r="J33" i="6"/>
  <c r="R33" i="6"/>
  <c r="S33" i="6" s="1"/>
  <c r="T33" i="6"/>
  <c r="U33" i="6"/>
  <c r="W33" i="6"/>
  <c r="X33" i="6"/>
  <c r="Y33" i="6"/>
  <c r="AA33" i="6"/>
  <c r="H34" i="6"/>
  <c r="I34" i="6"/>
  <c r="J34" i="6"/>
  <c r="R34" i="6"/>
  <c r="S34" i="6" s="1"/>
  <c r="T34" i="6"/>
  <c r="U34" i="6"/>
  <c r="W34" i="6"/>
  <c r="X34" i="6"/>
  <c r="Y34" i="6"/>
  <c r="AA34" i="6"/>
  <c r="H35" i="6"/>
  <c r="I35" i="6"/>
  <c r="J35" i="6"/>
  <c r="R35" i="6"/>
  <c r="S35" i="6" s="1"/>
  <c r="T35" i="6"/>
  <c r="U35" i="6"/>
  <c r="W35" i="6"/>
  <c r="X35" i="6"/>
  <c r="Y35" i="6"/>
  <c r="AA35" i="6"/>
  <c r="H36" i="6"/>
  <c r="I36" i="6"/>
  <c r="J36" i="6"/>
  <c r="R36" i="6"/>
  <c r="S36" i="6" s="1"/>
  <c r="T36" i="6"/>
  <c r="U36" i="6"/>
  <c r="W36" i="6"/>
  <c r="X36" i="6"/>
  <c r="Y36" i="6"/>
  <c r="H37" i="6"/>
  <c r="I37" i="6"/>
  <c r="J37" i="6"/>
  <c r="R37" i="6"/>
  <c r="S37" i="6" s="1"/>
  <c r="T37" i="6"/>
  <c r="U37" i="6"/>
  <c r="W37" i="6"/>
  <c r="X37" i="6"/>
  <c r="Y37" i="6"/>
  <c r="AA37" i="6"/>
  <c r="H38" i="6"/>
  <c r="I38" i="6"/>
  <c r="J38" i="6"/>
  <c r="R38" i="6"/>
  <c r="S38" i="6" s="1"/>
  <c r="T38" i="6"/>
  <c r="U38" i="6"/>
  <c r="W38" i="6"/>
  <c r="X38" i="6"/>
  <c r="Y38" i="6"/>
  <c r="AA38" i="6"/>
  <c r="H39" i="6"/>
  <c r="I39" i="6"/>
  <c r="J39" i="6"/>
  <c r="R39" i="6"/>
  <c r="S39" i="6" s="1"/>
  <c r="T39" i="6"/>
  <c r="U39" i="6"/>
  <c r="W39" i="6"/>
  <c r="X39" i="6"/>
  <c r="Y39" i="6"/>
  <c r="AA39" i="6"/>
  <c r="H40" i="6"/>
  <c r="I40" i="6"/>
  <c r="J40" i="6"/>
  <c r="R40" i="6"/>
  <c r="S40" i="6" s="1"/>
  <c r="T40" i="6"/>
  <c r="U40" i="6"/>
  <c r="W40" i="6"/>
  <c r="X40" i="6"/>
  <c r="Y40" i="6"/>
  <c r="AA40" i="6"/>
  <c r="H41" i="6"/>
  <c r="I41" i="6"/>
  <c r="J41" i="6"/>
  <c r="R41" i="6"/>
  <c r="S41" i="6" s="1"/>
  <c r="T41" i="6"/>
  <c r="U41" i="6"/>
  <c r="W41" i="6"/>
  <c r="X41" i="6"/>
  <c r="Y41" i="6"/>
  <c r="AA41" i="6"/>
  <c r="AZ16" i="1"/>
  <c r="AY16" i="1"/>
  <c r="AW16" i="1"/>
  <c r="AX16" i="1" s="1"/>
  <c r="AT16" i="1"/>
  <c r="AS16" i="1"/>
  <c r="AR16" i="1"/>
  <c r="AQ16" i="1"/>
  <c r="AM16" i="1"/>
  <c r="AK16" i="1"/>
  <c r="AL16" i="1" s="1"/>
  <c r="AZ20" i="1"/>
  <c r="AY20" i="1"/>
  <c r="AW20" i="1"/>
  <c r="AX20" i="1" s="1"/>
  <c r="AT20" i="1"/>
  <c r="AS20" i="1"/>
  <c r="AR20" i="1"/>
  <c r="AQ20" i="1"/>
  <c r="AK20" i="1"/>
  <c r="AL20" i="1" s="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Z21" i="1"/>
  <c r="AY21" i="1"/>
  <c r="AW21" i="1"/>
  <c r="AX21" i="1" s="1"/>
  <c r="AT21" i="1"/>
  <c r="AS21" i="1"/>
  <c r="AR21" i="1"/>
  <c r="AQ21" i="1"/>
  <c r="AM21" i="1"/>
  <c r="AK21" i="1"/>
  <c r="AL21" i="1" s="1"/>
  <c r="AC21" i="1"/>
  <c r="AC88" i="1" l="1"/>
  <c r="AA45" i="6"/>
  <c r="Y45" i="6"/>
  <c r="X45" i="6"/>
  <c r="W45" i="6"/>
  <c r="U45" i="6"/>
  <c r="T45" i="6"/>
  <c r="R45" i="6"/>
  <c r="S45" i="6" s="1"/>
  <c r="J45" i="6"/>
  <c r="I45" i="6"/>
  <c r="H45" i="6"/>
  <c r="AA44" i="6"/>
  <c r="Y44" i="6"/>
  <c r="X44" i="6"/>
  <c r="W44" i="6"/>
  <c r="U44" i="6"/>
  <c r="T44" i="6"/>
  <c r="R44" i="6"/>
  <c r="S44" i="6" s="1"/>
  <c r="J44" i="6"/>
  <c r="I44" i="6"/>
  <c r="H44" i="6"/>
  <c r="AA43" i="6"/>
  <c r="Y43" i="6"/>
  <c r="X43" i="6"/>
  <c r="W43" i="6"/>
  <c r="U43" i="6"/>
  <c r="T43" i="6"/>
  <c r="R43" i="6"/>
  <c r="S43" i="6" s="1"/>
  <c r="J43" i="6"/>
  <c r="I43" i="6"/>
  <c r="H43" i="6"/>
  <c r="AA42" i="6"/>
  <c r="Y42" i="6"/>
  <c r="X42" i="6"/>
  <c r="W42" i="6"/>
  <c r="U42" i="6"/>
  <c r="T42" i="6"/>
  <c r="R42" i="6"/>
  <c r="S42" i="6" s="1"/>
  <c r="J42" i="6"/>
  <c r="I42" i="6"/>
  <c r="H42" i="6"/>
  <c r="AZ46" i="1"/>
  <c r="AY46" i="1"/>
  <c r="AW46" i="1"/>
  <c r="AX46" i="1" s="1"/>
  <c r="AT46" i="1"/>
  <c r="AS46" i="1"/>
  <c r="AR46" i="1"/>
  <c r="AQ46" i="1"/>
  <c r="AM46" i="1"/>
  <c r="Z45" i="6" s="1"/>
  <c r="AK46" i="1"/>
  <c r="AL46" i="1" s="1"/>
  <c r="AC46" i="1"/>
  <c r="AZ45" i="1"/>
  <c r="AY45" i="1"/>
  <c r="AW45" i="1"/>
  <c r="AX45" i="1" s="1"/>
  <c r="AT45" i="1"/>
  <c r="AS45" i="1"/>
  <c r="AR45" i="1"/>
  <c r="AQ45" i="1"/>
  <c r="AM45" i="1"/>
  <c r="Z44" i="6" s="1"/>
  <c r="AK45" i="1"/>
  <c r="AL45" i="1" s="1"/>
  <c r="AC45" i="1"/>
  <c r="AZ44" i="1"/>
  <c r="AY44" i="1"/>
  <c r="AW44" i="1"/>
  <c r="AX44" i="1" s="1"/>
  <c r="AT44" i="1"/>
  <c r="AS44" i="1"/>
  <c r="AR44" i="1"/>
  <c r="AQ44" i="1"/>
  <c r="AM44" i="1"/>
  <c r="Z43" i="6" s="1"/>
  <c r="AK44" i="1"/>
  <c r="AL44" i="1" s="1"/>
  <c r="AC44" i="1"/>
  <c r="AZ43" i="1"/>
  <c r="AY43" i="1"/>
  <c r="AW43" i="1"/>
  <c r="AX43" i="1" s="1"/>
  <c r="AT43" i="1"/>
  <c r="AS43" i="1"/>
  <c r="AR43" i="1"/>
  <c r="AQ43" i="1"/>
  <c r="AM43" i="1"/>
  <c r="Z42" i="6" s="1"/>
  <c r="AK43" i="1"/>
  <c r="AL43" i="1" s="1"/>
  <c r="AC43" i="1"/>
  <c r="AZ42" i="1"/>
  <c r="AY42" i="1"/>
  <c r="AW42" i="1"/>
  <c r="AX42" i="1" s="1"/>
  <c r="AT42" i="1"/>
  <c r="AS42" i="1"/>
  <c r="AR42" i="1"/>
  <c r="AQ42" i="1"/>
  <c r="AM42" i="1"/>
  <c r="Z41" i="6" s="1"/>
  <c r="AK42" i="1"/>
  <c r="AL42" i="1" s="1"/>
  <c r="AC42" i="1"/>
  <c r="AZ41" i="1"/>
  <c r="AY41" i="1"/>
  <c r="AW41" i="1"/>
  <c r="AX41" i="1" s="1"/>
  <c r="AT41" i="1"/>
  <c r="AS41" i="1"/>
  <c r="AR41" i="1"/>
  <c r="AQ41" i="1"/>
  <c r="AM41" i="1"/>
  <c r="Z40" i="6" s="1"/>
  <c r="AK41" i="1"/>
  <c r="AL41" i="1" s="1"/>
  <c r="AC41" i="1"/>
  <c r="AZ40" i="1"/>
  <c r="AY40" i="1"/>
  <c r="AW40" i="1"/>
  <c r="AX40" i="1" s="1"/>
  <c r="AT40" i="1"/>
  <c r="AS40" i="1"/>
  <c r="AR40" i="1"/>
  <c r="AQ40" i="1"/>
  <c r="AM40" i="1"/>
  <c r="Z39" i="6" s="1"/>
  <c r="AK40" i="1"/>
  <c r="AL40" i="1" s="1"/>
  <c r="AC40" i="1"/>
  <c r="AZ39" i="1"/>
  <c r="AY39" i="1"/>
  <c r="AW39" i="1"/>
  <c r="AX39" i="1" s="1"/>
  <c r="AT39" i="1"/>
  <c r="AS39" i="1"/>
  <c r="AR39" i="1"/>
  <c r="AQ39" i="1"/>
  <c r="AM39" i="1"/>
  <c r="Z38" i="6" s="1"/>
  <c r="AK39" i="1"/>
  <c r="AL39" i="1" s="1"/>
  <c r="AC39" i="1"/>
  <c r="AZ38" i="1"/>
  <c r="AY38" i="1"/>
  <c r="AW38" i="1"/>
  <c r="AX38" i="1" s="1"/>
  <c r="AT38" i="1"/>
  <c r="AS38" i="1"/>
  <c r="AR38" i="1"/>
  <c r="AQ38" i="1"/>
  <c r="AM38" i="1"/>
  <c r="Z37" i="6" s="1"/>
  <c r="AK38" i="1"/>
  <c r="AL38" i="1" s="1"/>
  <c r="AC38" i="1"/>
  <c r="AZ37" i="1"/>
  <c r="AY37" i="1"/>
  <c r="AW37" i="1"/>
  <c r="AX37" i="1" s="1"/>
  <c r="AT37" i="1"/>
  <c r="AS37" i="1"/>
  <c r="AR37" i="1"/>
  <c r="AQ37" i="1"/>
  <c r="AM37" i="1"/>
  <c r="Z36" i="6" s="1"/>
  <c r="AK37" i="1"/>
  <c r="AL37" i="1" s="1"/>
  <c r="AC37" i="1"/>
  <c r="AZ36" i="1"/>
  <c r="AY36" i="1"/>
  <c r="AW36" i="1"/>
  <c r="AX36" i="1" s="1"/>
  <c r="AT36" i="1"/>
  <c r="AS36" i="1"/>
  <c r="AR36" i="1"/>
  <c r="AQ36" i="1"/>
  <c r="AM36" i="1"/>
  <c r="Z35" i="6" s="1"/>
  <c r="AK36" i="1"/>
  <c r="AL36" i="1" s="1"/>
  <c r="AC36" i="1"/>
  <c r="AZ35" i="1"/>
  <c r="AY35" i="1"/>
  <c r="AW35" i="1"/>
  <c r="AX35" i="1" s="1"/>
  <c r="AT35" i="1"/>
  <c r="AS35" i="1"/>
  <c r="AR35" i="1"/>
  <c r="AQ35" i="1"/>
  <c r="AM35" i="1"/>
  <c r="Z34" i="6" s="1"/>
  <c r="AK35" i="1"/>
  <c r="AL35" i="1" s="1"/>
  <c r="AC35" i="1"/>
  <c r="AZ34" i="1"/>
  <c r="AY34" i="1"/>
  <c r="AW34" i="1"/>
  <c r="AX34" i="1" s="1"/>
  <c r="AT34" i="1"/>
  <c r="AS34" i="1"/>
  <c r="AR34" i="1"/>
  <c r="AQ34" i="1"/>
  <c r="AM34" i="1"/>
  <c r="Z33" i="6" s="1"/>
  <c r="AK34" i="1"/>
  <c r="AL34" i="1" s="1"/>
  <c r="AC34" i="1"/>
  <c r="AZ33" i="1"/>
  <c r="AY33" i="1"/>
  <c r="AW33" i="1"/>
  <c r="AX33" i="1" s="1"/>
  <c r="AT33" i="1"/>
  <c r="AS33" i="1"/>
  <c r="AR33" i="1"/>
  <c r="AQ33" i="1"/>
  <c r="AM33" i="1"/>
  <c r="Z32" i="6" s="1"/>
  <c r="AK33" i="1"/>
  <c r="AL33" i="1" s="1"/>
  <c r="AC33" i="1"/>
  <c r="AZ32" i="1"/>
  <c r="AY32" i="1"/>
  <c r="AW32" i="1"/>
  <c r="AX32" i="1" s="1"/>
  <c r="AT32" i="1"/>
  <c r="AS32" i="1"/>
  <c r="AR32" i="1"/>
  <c r="AQ32" i="1"/>
  <c r="AM32" i="1"/>
  <c r="Z31" i="6" s="1"/>
  <c r="AK32" i="1"/>
  <c r="AL32" i="1" s="1"/>
  <c r="AC32" i="1"/>
  <c r="AZ31" i="1"/>
  <c r="AY31" i="1"/>
  <c r="AW31" i="1"/>
  <c r="AX31" i="1" s="1"/>
  <c r="AT31" i="1"/>
  <c r="AS31" i="1"/>
  <c r="AR31" i="1"/>
  <c r="AQ31" i="1"/>
  <c r="AK31" i="1"/>
  <c r="AL31" i="1" s="1"/>
  <c r="AC31" i="1"/>
  <c r="AZ30" i="1"/>
  <c r="AY30" i="1"/>
  <c r="AW30" i="1"/>
  <c r="AX30" i="1" s="1"/>
  <c r="AT30" i="1"/>
  <c r="AS30" i="1"/>
  <c r="AR30" i="1"/>
  <c r="AQ30" i="1"/>
  <c r="AM30" i="1"/>
  <c r="Z29" i="6" s="1"/>
  <c r="AK30" i="1"/>
  <c r="AL30" i="1" s="1"/>
  <c r="AC30" i="1"/>
  <c r="AZ29" i="1"/>
  <c r="AY29" i="1"/>
  <c r="AW29" i="1"/>
  <c r="AX29" i="1" s="1"/>
  <c r="AT29" i="1"/>
  <c r="AS29" i="1"/>
  <c r="AR29" i="1"/>
  <c r="AQ29" i="1"/>
  <c r="AM29" i="1"/>
  <c r="Z28" i="6" s="1"/>
  <c r="AK29" i="1"/>
  <c r="AL29" i="1" s="1"/>
  <c r="AC29" i="1"/>
  <c r="AZ28" i="1"/>
  <c r="AY28" i="1"/>
  <c r="AW28" i="1"/>
  <c r="AX28" i="1" s="1"/>
  <c r="AT28" i="1"/>
  <c r="AS28" i="1"/>
  <c r="AR28" i="1"/>
  <c r="AQ28" i="1"/>
  <c r="AM28" i="1"/>
  <c r="Z27" i="6" s="1"/>
  <c r="AK28" i="1"/>
  <c r="AL28" i="1" s="1"/>
  <c r="AC28" i="1"/>
  <c r="AZ27" i="1"/>
  <c r="AY27" i="1"/>
  <c r="AW27" i="1"/>
  <c r="AX27" i="1" s="1"/>
  <c r="AT27" i="1"/>
  <c r="AS27" i="1"/>
  <c r="AR27" i="1"/>
  <c r="AQ27" i="1"/>
  <c r="AM27" i="1"/>
  <c r="Z26" i="6" s="1"/>
  <c r="AK27" i="1"/>
  <c r="AL27" i="1" s="1"/>
  <c r="AC27" i="1"/>
  <c r="AZ26" i="1"/>
  <c r="AY26" i="1"/>
  <c r="AW26" i="1"/>
  <c r="AX26" i="1" s="1"/>
  <c r="AT26" i="1"/>
  <c r="AS26" i="1"/>
  <c r="AR26" i="1"/>
  <c r="AQ26" i="1"/>
  <c r="AM26" i="1"/>
  <c r="Z25" i="6" s="1"/>
  <c r="AK26" i="1"/>
  <c r="AL26" i="1" s="1"/>
  <c r="AC26" i="1"/>
  <c r="AZ25" i="1"/>
  <c r="AY25" i="1"/>
  <c r="AW25" i="1"/>
  <c r="AX25" i="1" s="1"/>
  <c r="AT25" i="1"/>
  <c r="AS25" i="1"/>
  <c r="AR25" i="1"/>
  <c r="AQ25" i="1"/>
  <c r="AM25" i="1"/>
  <c r="Z24" i="6" s="1"/>
  <c r="AK25" i="1"/>
  <c r="AL25" i="1" s="1"/>
  <c r="AC25" i="1"/>
  <c r="AZ24" i="1"/>
  <c r="AY24" i="1"/>
  <c r="AW24" i="1"/>
  <c r="AX24" i="1" s="1"/>
  <c r="AT24" i="1"/>
  <c r="AS24" i="1"/>
  <c r="AR24" i="1"/>
  <c r="AQ24" i="1"/>
  <c r="AM24" i="1"/>
  <c r="Z23" i="6" s="1"/>
  <c r="AK24" i="1"/>
  <c r="AL24" i="1" s="1"/>
  <c r="AC24" i="1"/>
  <c r="AZ23" i="1"/>
  <c r="AY23" i="1"/>
  <c r="AW23" i="1"/>
  <c r="AX23" i="1" s="1"/>
  <c r="AT23" i="1"/>
  <c r="AS23" i="1"/>
  <c r="AR23" i="1"/>
  <c r="AQ23" i="1"/>
  <c r="AM23" i="1"/>
  <c r="Z22" i="6" s="1"/>
  <c r="AK23" i="1"/>
  <c r="AL23" i="1" s="1"/>
  <c r="AC23" i="1"/>
  <c r="AZ22" i="1"/>
  <c r="AY22" i="1"/>
  <c r="AW22" i="1"/>
  <c r="AX22" i="1" s="1"/>
  <c r="AT22" i="1"/>
  <c r="AS22" i="1"/>
  <c r="AR22" i="1"/>
  <c r="AQ22" i="1"/>
  <c r="AM22" i="1"/>
  <c r="Z21" i="6" s="1"/>
  <c r="AK22" i="1"/>
  <c r="AL22" i="1" s="1"/>
  <c r="AC22" i="1"/>
  <c r="AA47" i="6"/>
  <c r="Z47" i="6"/>
  <c r="Y47" i="6"/>
  <c r="X47" i="6"/>
  <c r="W47" i="6"/>
  <c r="U47" i="6"/>
  <c r="T47" i="6"/>
  <c r="R47" i="6"/>
  <c r="S47" i="6" s="1"/>
  <c r="J47" i="6"/>
  <c r="I47" i="6"/>
  <c r="H47" i="6"/>
  <c r="AA46" i="6"/>
  <c r="Z46" i="6"/>
  <c r="Y46" i="6"/>
  <c r="X46" i="6"/>
  <c r="W46" i="6"/>
  <c r="U46" i="6"/>
  <c r="T46" i="6"/>
  <c r="R46" i="6"/>
  <c r="S46" i="6" s="1"/>
  <c r="J46" i="6"/>
  <c r="I46" i="6"/>
  <c r="H46" i="6"/>
  <c r="AZ48" i="1"/>
  <c r="AY48" i="1"/>
  <c r="AW48" i="1"/>
  <c r="AX48" i="1" s="1"/>
  <c r="AT48" i="1"/>
  <c r="AS48" i="1"/>
  <c r="AR48" i="1"/>
  <c r="AQ48" i="1"/>
  <c r="AK48" i="1"/>
  <c r="AL48" i="1" s="1"/>
  <c r="AC48" i="1"/>
  <c r="AZ47" i="1"/>
  <c r="AY47" i="1"/>
  <c r="AW47" i="1"/>
  <c r="AX47" i="1" s="1"/>
  <c r="AT47" i="1"/>
  <c r="AS47" i="1"/>
  <c r="AR47" i="1"/>
  <c r="AQ47" i="1"/>
  <c r="AK47" i="1"/>
  <c r="AL47" i="1" s="1"/>
  <c r="AC47" i="1"/>
  <c r="AA73" i="6"/>
  <c r="Z73" i="6"/>
  <c r="Y73" i="6"/>
  <c r="X73" i="6"/>
  <c r="W73" i="6"/>
  <c r="U73" i="6"/>
  <c r="T73" i="6"/>
  <c r="R73" i="6"/>
  <c r="S73" i="6" s="1"/>
  <c r="J73" i="6"/>
  <c r="I73" i="6"/>
  <c r="H73" i="6"/>
  <c r="AA72" i="6"/>
  <c r="Z72" i="6"/>
  <c r="Y72" i="6"/>
  <c r="X72" i="6"/>
  <c r="W72" i="6"/>
  <c r="U72" i="6"/>
  <c r="T72" i="6"/>
  <c r="R72" i="6"/>
  <c r="S72" i="6" s="1"/>
  <c r="J72" i="6"/>
  <c r="I72" i="6"/>
  <c r="H72" i="6"/>
  <c r="AA71" i="6"/>
  <c r="Z71" i="6"/>
  <c r="Y71" i="6"/>
  <c r="X71" i="6"/>
  <c r="W71" i="6"/>
  <c r="U71" i="6"/>
  <c r="T71" i="6"/>
  <c r="R71" i="6"/>
  <c r="S71" i="6" s="1"/>
  <c r="J71" i="6"/>
  <c r="I71" i="6"/>
  <c r="H71" i="6"/>
  <c r="AA70" i="6"/>
  <c r="Z70" i="6"/>
  <c r="Y70" i="6"/>
  <c r="X70" i="6"/>
  <c r="W70" i="6"/>
  <c r="U70" i="6"/>
  <c r="T70" i="6"/>
  <c r="R70" i="6"/>
  <c r="S70" i="6" s="1"/>
  <c r="J70" i="6"/>
  <c r="I70" i="6"/>
  <c r="H70" i="6"/>
  <c r="AA69" i="6"/>
  <c r="Z69" i="6"/>
  <c r="Y69" i="6"/>
  <c r="X69" i="6"/>
  <c r="W69" i="6"/>
  <c r="U69" i="6"/>
  <c r="T69" i="6"/>
  <c r="R69" i="6"/>
  <c r="S69" i="6" s="1"/>
  <c r="J69" i="6"/>
  <c r="I69" i="6"/>
  <c r="H69" i="6"/>
  <c r="AA68" i="6"/>
  <c r="Z68" i="6"/>
  <c r="Y68" i="6"/>
  <c r="X68" i="6"/>
  <c r="W68" i="6"/>
  <c r="U68" i="6"/>
  <c r="T68" i="6"/>
  <c r="R68" i="6"/>
  <c r="S68" i="6" s="1"/>
  <c r="J68" i="6"/>
  <c r="I68" i="6"/>
  <c r="H68" i="6"/>
  <c r="AA67" i="6"/>
  <c r="Z67" i="6"/>
  <c r="Y67" i="6"/>
  <c r="X67" i="6"/>
  <c r="W67" i="6"/>
  <c r="U67" i="6"/>
  <c r="T67" i="6"/>
  <c r="R67" i="6"/>
  <c r="S67" i="6" s="1"/>
  <c r="J67" i="6"/>
  <c r="I67" i="6"/>
  <c r="H67" i="6"/>
  <c r="AA66" i="6"/>
  <c r="Y66" i="6"/>
  <c r="X66" i="6"/>
  <c r="W66" i="6"/>
  <c r="U66" i="6"/>
  <c r="T66" i="6"/>
  <c r="R66" i="6"/>
  <c r="S66" i="6" s="1"/>
  <c r="J66" i="6"/>
  <c r="I66" i="6"/>
  <c r="H66" i="6"/>
  <c r="AA65" i="6"/>
  <c r="Y65" i="6"/>
  <c r="X65" i="6"/>
  <c r="W65" i="6"/>
  <c r="U65" i="6"/>
  <c r="T65" i="6"/>
  <c r="R65" i="6"/>
  <c r="S65" i="6" s="1"/>
  <c r="J65" i="6"/>
  <c r="I65" i="6"/>
  <c r="H65" i="6"/>
  <c r="AA64" i="6"/>
  <c r="Z64" i="6"/>
  <c r="Y64" i="6"/>
  <c r="X64" i="6"/>
  <c r="W64" i="6"/>
  <c r="U64" i="6"/>
  <c r="T64" i="6"/>
  <c r="R64" i="6"/>
  <c r="S64" i="6" s="1"/>
  <c r="J64" i="6"/>
  <c r="I64" i="6"/>
  <c r="H64" i="6"/>
  <c r="AA63" i="6"/>
  <c r="Z63" i="6"/>
  <c r="Y63" i="6"/>
  <c r="X63" i="6"/>
  <c r="W63" i="6"/>
  <c r="U63" i="6"/>
  <c r="T63" i="6"/>
  <c r="R63" i="6"/>
  <c r="S63" i="6" s="1"/>
  <c r="J63" i="6"/>
  <c r="I63" i="6"/>
  <c r="H63" i="6"/>
  <c r="AA62" i="6"/>
  <c r="Z62" i="6"/>
  <c r="Y62" i="6"/>
  <c r="X62" i="6"/>
  <c r="W62" i="6"/>
  <c r="U62" i="6"/>
  <c r="T62" i="6"/>
  <c r="R62" i="6"/>
  <c r="S62" i="6" s="1"/>
  <c r="J62" i="6"/>
  <c r="I62" i="6"/>
  <c r="H62" i="6"/>
  <c r="AA61" i="6"/>
  <c r="Z61" i="6"/>
  <c r="Y61" i="6"/>
  <c r="X61" i="6"/>
  <c r="W61" i="6"/>
  <c r="U61" i="6"/>
  <c r="T61" i="6"/>
  <c r="R61" i="6"/>
  <c r="S61" i="6" s="1"/>
  <c r="J61" i="6"/>
  <c r="I61" i="6"/>
  <c r="H61" i="6"/>
  <c r="AA60" i="6"/>
  <c r="Z60" i="6"/>
  <c r="Y60" i="6"/>
  <c r="X60" i="6"/>
  <c r="W60" i="6"/>
  <c r="U60" i="6"/>
  <c r="T60" i="6"/>
  <c r="R60" i="6"/>
  <c r="S60" i="6" s="1"/>
  <c r="J60" i="6"/>
  <c r="I60" i="6"/>
  <c r="H60" i="6"/>
  <c r="AA59" i="6"/>
  <c r="Y59" i="6"/>
  <c r="X59" i="6"/>
  <c r="W59" i="6"/>
  <c r="U59" i="6"/>
  <c r="T59" i="6"/>
  <c r="R59" i="6"/>
  <c r="S59" i="6" s="1"/>
  <c r="J59" i="6"/>
  <c r="I59" i="6"/>
  <c r="H59" i="6"/>
  <c r="AA58" i="6"/>
  <c r="Y58" i="6"/>
  <c r="X58" i="6"/>
  <c r="W58" i="6"/>
  <c r="U58" i="6"/>
  <c r="T58" i="6"/>
  <c r="R58" i="6"/>
  <c r="S58" i="6" s="1"/>
  <c r="J58" i="6"/>
  <c r="I58" i="6"/>
  <c r="H58" i="6"/>
  <c r="AA57" i="6"/>
  <c r="Y57" i="6"/>
  <c r="X57" i="6"/>
  <c r="W57" i="6"/>
  <c r="U57" i="6"/>
  <c r="T57" i="6"/>
  <c r="R57" i="6"/>
  <c r="S57" i="6" s="1"/>
  <c r="J57" i="6"/>
  <c r="I57" i="6"/>
  <c r="H57" i="6"/>
  <c r="AA56" i="6"/>
  <c r="Y56" i="6"/>
  <c r="X56" i="6"/>
  <c r="W56" i="6"/>
  <c r="U56" i="6"/>
  <c r="T56" i="6"/>
  <c r="R56" i="6"/>
  <c r="S56" i="6" s="1"/>
  <c r="J56" i="6"/>
  <c r="I56" i="6"/>
  <c r="H56" i="6"/>
  <c r="AA55" i="6"/>
  <c r="Y55" i="6"/>
  <c r="X55" i="6"/>
  <c r="W55" i="6"/>
  <c r="U55" i="6"/>
  <c r="T55" i="6"/>
  <c r="R55" i="6"/>
  <c r="S55" i="6" s="1"/>
  <c r="J55" i="6"/>
  <c r="I55" i="6"/>
  <c r="H55" i="6"/>
  <c r="AA54" i="6"/>
  <c r="Z54" i="6"/>
  <c r="Y54" i="6"/>
  <c r="X54" i="6"/>
  <c r="W54" i="6"/>
  <c r="U54" i="6"/>
  <c r="T54" i="6"/>
  <c r="R54" i="6"/>
  <c r="S54" i="6" s="1"/>
  <c r="J54" i="6"/>
  <c r="I54" i="6"/>
  <c r="H54" i="6"/>
  <c r="AA53" i="6"/>
  <c r="Y53" i="6"/>
  <c r="X53" i="6"/>
  <c r="W53" i="6"/>
  <c r="U53" i="6"/>
  <c r="T53" i="6"/>
  <c r="R53" i="6"/>
  <c r="S53" i="6" s="1"/>
  <c r="J53" i="6"/>
  <c r="I53" i="6"/>
  <c r="H53" i="6"/>
  <c r="AA52" i="6"/>
  <c r="Y52" i="6"/>
  <c r="X52" i="6"/>
  <c r="W52" i="6"/>
  <c r="U52" i="6"/>
  <c r="T52" i="6"/>
  <c r="R52" i="6"/>
  <c r="S52" i="6" s="1"/>
  <c r="J52" i="6"/>
  <c r="I52" i="6"/>
  <c r="H52" i="6"/>
  <c r="AA51" i="6"/>
  <c r="Y51" i="6"/>
  <c r="X51" i="6"/>
  <c r="W51" i="6"/>
  <c r="U51" i="6"/>
  <c r="T51" i="6"/>
  <c r="R51" i="6"/>
  <c r="S51" i="6" s="1"/>
  <c r="J51" i="6"/>
  <c r="I51" i="6"/>
  <c r="H51" i="6"/>
  <c r="AA50" i="6"/>
  <c r="Y50" i="6"/>
  <c r="X50" i="6"/>
  <c r="W50" i="6"/>
  <c r="U50" i="6"/>
  <c r="T50" i="6"/>
  <c r="R50" i="6"/>
  <c r="S50" i="6" s="1"/>
  <c r="J50" i="6"/>
  <c r="I50" i="6"/>
  <c r="H50" i="6"/>
  <c r="AA49" i="6"/>
  <c r="Y49" i="6"/>
  <c r="X49" i="6"/>
  <c r="W49" i="6"/>
  <c r="U49" i="6"/>
  <c r="T49" i="6"/>
  <c r="R49" i="6"/>
  <c r="S49" i="6" s="1"/>
  <c r="J49" i="6"/>
  <c r="I49" i="6"/>
  <c r="H49" i="6"/>
  <c r="AA48" i="6"/>
  <c r="Y48" i="6"/>
  <c r="X48" i="6"/>
  <c r="W48" i="6"/>
  <c r="U48" i="6"/>
  <c r="T48" i="6"/>
  <c r="R48" i="6"/>
  <c r="S48" i="6" s="1"/>
  <c r="J48" i="6"/>
  <c r="I48" i="6"/>
  <c r="H48" i="6"/>
  <c r="AZ74" i="1"/>
  <c r="AY74" i="1"/>
  <c r="AW74" i="1"/>
  <c r="AX74" i="1" s="1"/>
  <c r="AT74" i="1"/>
  <c r="AS74" i="1"/>
  <c r="AR74" i="1"/>
  <c r="AQ74" i="1"/>
  <c r="AK74" i="1"/>
  <c r="AL74" i="1" s="1"/>
  <c r="AC74" i="1"/>
  <c r="AZ73" i="1"/>
  <c r="AY73" i="1"/>
  <c r="AW73" i="1"/>
  <c r="AX73" i="1" s="1"/>
  <c r="AT73" i="1"/>
  <c r="AS73" i="1"/>
  <c r="AR73" i="1"/>
  <c r="AQ73" i="1"/>
  <c r="AK73" i="1"/>
  <c r="AL73" i="1" s="1"/>
  <c r="AC73" i="1"/>
  <c r="AZ72" i="1"/>
  <c r="AY72" i="1"/>
  <c r="AW72" i="1"/>
  <c r="AX72" i="1" s="1"/>
  <c r="AT72" i="1"/>
  <c r="AS72" i="1"/>
  <c r="AR72" i="1"/>
  <c r="AQ72" i="1"/>
  <c r="AK72" i="1"/>
  <c r="AL72" i="1" s="1"/>
  <c r="AC72" i="1"/>
  <c r="AZ71" i="1"/>
  <c r="AY71" i="1"/>
  <c r="AW71" i="1"/>
  <c r="AX71" i="1" s="1"/>
  <c r="AT71" i="1"/>
  <c r="AS71" i="1"/>
  <c r="AR71" i="1"/>
  <c r="AQ71" i="1"/>
  <c r="AK71" i="1"/>
  <c r="AL71" i="1" s="1"/>
  <c r="AC71" i="1"/>
  <c r="AZ70" i="1"/>
  <c r="AY70" i="1"/>
  <c r="AW70" i="1"/>
  <c r="AX70" i="1" s="1"/>
  <c r="AT70" i="1"/>
  <c r="AS70" i="1"/>
  <c r="AR70" i="1"/>
  <c r="AQ70" i="1"/>
  <c r="AK70" i="1"/>
  <c r="AL70" i="1" s="1"/>
  <c r="AC70" i="1"/>
  <c r="AZ69" i="1"/>
  <c r="AY69" i="1"/>
  <c r="AW69" i="1"/>
  <c r="AX69" i="1" s="1"/>
  <c r="AT69" i="1"/>
  <c r="AS69" i="1"/>
  <c r="AR69" i="1"/>
  <c r="AQ69" i="1"/>
  <c r="AK69" i="1"/>
  <c r="AL69" i="1" s="1"/>
  <c r="AC69" i="1"/>
  <c r="AZ68" i="1"/>
  <c r="AY68" i="1"/>
  <c r="AW68" i="1"/>
  <c r="AX68" i="1" s="1"/>
  <c r="AT68" i="1"/>
  <c r="AS68" i="1"/>
  <c r="AR68" i="1"/>
  <c r="AQ68" i="1"/>
  <c r="AK68" i="1"/>
  <c r="AL68" i="1" s="1"/>
  <c r="AC68" i="1"/>
  <c r="AZ67" i="1"/>
  <c r="AY67" i="1"/>
  <c r="AW67" i="1"/>
  <c r="AX67" i="1" s="1"/>
  <c r="AT67" i="1"/>
  <c r="AS67" i="1"/>
  <c r="AR67" i="1"/>
  <c r="AQ67" i="1"/>
  <c r="AM67" i="1"/>
  <c r="Z66" i="6" s="1"/>
  <c r="AK67" i="1"/>
  <c r="AL67" i="1" s="1"/>
  <c r="AC67" i="1"/>
  <c r="AZ66" i="1"/>
  <c r="AY66" i="1"/>
  <c r="AW66" i="1"/>
  <c r="AX66" i="1" s="1"/>
  <c r="AT66" i="1"/>
  <c r="AS66" i="1"/>
  <c r="AR66" i="1"/>
  <c r="AQ66" i="1"/>
  <c r="AM66" i="1"/>
  <c r="Z65" i="6" s="1"/>
  <c r="AK66" i="1"/>
  <c r="AL66" i="1" s="1"/>
  <c r="AC66" i="1"/>
  <c r="AZ65" i="1"/>
  <c r="AY65" i="1"/>
  <c r="AW65" i="1"/>
  <c r="AX65" i="1" s="1"/>
  <c r="AT65" i="1"/>
  <c r="AS65" i="1"/>
  <c r="AR65" i="1"/>
  <c r="AQ65" i="1"/>
  <c r="AK65" i="1"/>
  <c r="AL65" i="1" s="1"/>
  <c r="AC65" i="1"/>
  <c r="AZ64" i="1"/>
  <c r="AY64" i="1"/>
  <c r="AW64" i="1"/>
  <c r="AX64" i="1" s="1"/>
  <c r="AT64" i="1"/>
  <c r="AS64" i="1"/>
  <c r="AR64" i="1"/>
  <c r="AQ64" i="1"/>
  <c r="AK64" i="1"/>
  <c r="AL64" i="1" s="1"/>
  <c r="AC64" i="1"/>
  <c r="AZ63" i="1"/>
  <c r="AY63" i="1"/>
  <c r="AW63" i="1"/>
  <c r="AX63" i="1" s="1"/>
  <c r="AT63" i="1"/>
  <c r="AS63" i="1"/>
  <c r="AR63" i="1"/>
  <c r="AQ63" i="1"/>
  <c r="AK63" i="1"/>
  <c r="AL63" i="1" s="1"/>
  <c r="AC63" i="1"/>
  <c r="AZ62" i="1"/>
  <c r="AY62" i="1"/>
  <c r="AW62" i="1"/>
  <c r="AX62" i="1" s="1"/>
  <c r="AT62" i="1"/>
  <c r="AS62" i="1"/>
  <c r="AR62" i="1"/>
  <c r="AQ62" i="1"/>
  <c r="AK62" i="1"/>
  <c r="AL62" i="1" s="1"/>
  <c r="AC62" i="1"/>
  <c r="AZ61" i="1"/>
  <c r="AY61" i="1"/>
  <c r="AW61" i="1"/>
  <c r="AX61" i="1" s="1"/>
  <c r="AT61" i="1"/>
  <c r="AS61" i="1"/>
  <c r="AR61" i="1"/>
  <c r="AQ61" i="1"/>
  <c r="AK61" i="1"/>
  <c r="AL61" i="1" s="1"/>
  <c r="AC61" i="1"/>
  <c r="AZ60" i="1"/>
  <c r="AY60" i="1"/>
  <c r="AW60" i="1"/>
  <c r="AX60" i="1" s="1"/>
  <c r="AT60" i="1"/>
  <c r="AS60" i="1"/>
  <c r="AR60" i="1"/>
  <c r="AQ60" i="1"/>
  <c r="AM60" i="1"/>
  <c r="Z59" i="6" s="1"/>
  <c r="AK60" i="1"/>
  <c r="AL60" i="1" s="1"/>
  <c r="AC60" i="1"/>
  <c r="AZ59" i="1"/>
  <c r="AY59" i="1"/>
  <c r="AW59" i="1"/>
  <c r="AX59" i="1" s="1"/>
  <c r="AT59" i="1"/>
  <c r="AS59" i="1"/>
  <c r="AR59" i="1"/>
  <c r="AQ59" i="1"/>
  <c r="AM59" i="1"/>
  <c r="Z58" i="6" s="1"/>
  <c r="AK59" i="1"/>
  <c r="AL59" i="1" s="1"/>
  <c r="AC59" i="1"/>
  <c r="AZ58" i="1"/>
  <c r="AY58" i="1"/>
  <c r="AW58" i="1"/>
  <c r="AX58" i="1" s="1"/>
  <c r="AT58" i="1"/>
  <c r="AS58" i="1"/>
  <c r="AR58" i="1"/>
  <c r="AQ58" i="1"/>
  <c r="AM58" i="1"/>
  <c r="Z57" i="6" s="1"/>
  <c r="AK58" i="1"/>
  <c r="AL58" i="1" s="1"/>
  <c r="AC58" i="1"/>
  <c r="AZ57" i="1"/>
  <c r="AY57" i="1"/>
  <c r="AW57" i="1"/>
  <c r="AX57" i="1" s="1"/>
  <c r="AT57" i="1"/>
  <c r="AS57" i="1"/>
  <c r="AR57" i="1"/>
  <c r="AQ57" i="1"/>
  <c r="AM57" i="1"/>
  <c r="Z56" i="6" s="1"/>
  <c r="AK57" i="1"/>
  <c r="AL57" i="1" s="1"/>
  <c r="AC57" i="1"/>
  <c r="AZ56" i="1"/>
  <c r="AY56" i="1"/>
  <c r="AW56" i="1"/>
  <c r="AX56" i="1" s="1"/>
  <c r="AT56" i="1"/>
  <c r="AS56" i="1"/>
  <c r="AR56" i="1"/>
  <c r="AQ56" i="1"/>
  <c r="AM56" i="1"/>
  <c r="Z55" i="6" s="1"/>
  <c r="AK56" i="1"/>
  <c r="AL56" i="1" s="1"/>
  <c r="AC56" i="1"/>
  <c r="AZ55" i="1"/>
  <c r="AY55" i="1"/>
  <c r="AW55" i="1"/>
  <c r="AX55" i="1" s="1"/>
  <c r="AT55" i="1"/>
  <c r="AS55" i="1"/>
  <c r="AR55" i="1"/>
  <c r="AQ55" i="1"/>
  <c r="AK55" i="1"/>
  <c r="AL55" i="1" s="1"/>
  <c r="AC55" i="1"/>
  <c r="AZ54" i="1"/>
  <c r="AY54" i="1"/>
  <c r="AW54" i="1"/>
  <c r="AX54" i="1" s="1"/>
  <c r="AT54" i="1"/>
  <c r="AS54" i="1"/>
  <c r="AR54" i="1"/>
  <c r="AQ54" i="1"/>
  <c r="AM54" i="1"/>
  <c r="Z53" i="6" s="1"/>
  <c r="AK54" i="1"/>
  <c r="AL54" i="1" s="1"/>
  <c r="AC54" i="1"/>
  <c r="AZ53" i="1"/>
  <c r="AY53" i="1"/>
  <c r="AW53" i="1"/>
  <c r="AX53" i="1" s="1"/>
  <c r="AT53" i="1"/>
  <c r="AS53" i="1"/>
  <c r="AR53" i="1"/>
  <c r="AQ53" i="1"/>
  <c r="AM53" i="1"/>
  <c r="Z52" i="6" s="1"/>
  <c r="AK53" i="1"/>
  <c r="AL53" i="1" s="1"/>
  <c r="AC53" i="1"/>
  <c r="AZ52" i="1"/>
  <c r="AY52" i="1"/>
  <c r="AW52" i="1"/>
  <c r="AX52" i="1" s="1"/>
  <c r="AT52" i="1"/>
  <c r="AS52" i="1"/>
  <c r="AR52" i="1"/>
  <c r="AQ52" i="1"/>
  <c r="AM52" i="1"/>
  <c r="Z51" i="6" s="1"/>
  <c r="AK52" i="1"/>
  <c r="AL52" i="1" s="1"/>
  <c r="AC52" i="1"/>
  <c r="AZ51" i="1"/>
  <c r="AY51" i="1"/>
  <c r="AW51" i="1"/>
  <c r="AX51" i="1" s="1"/>
  <c r="AT51" i="1"/>
  <c r="AS51" i="1"/>
  <c r="AR51" i="1"/>
  <c r="AQ51" i="1"/>
  <c r="AM51" i="1"/>
  <c r="Z50" i="6" s="1"/>
  <c r="AK51" i="1"/>
  <c r="AL51" i="1" s="1"/>
  <c r="AC51" i="1"/>
  <c r="AZ50" i="1"/>
  <c r="AY50" i="1"/>
  <c r="AW50" i="1"/>
  <c r="AX50" i="1" s="1"/>
  <c r="AT50" i="1"/>
  <c r="AS50" i="1"/>
  <c r="AR50" i="1"/>
  <c r="AQ50" i="1"/>
  <c r="AM50" i="1"/>
  <c r="Z49" i="6" s="1"/>
  <c r="AK50" i="1"/>
  <c r="AL50" i="1" s="1"/>
  <c r="AC50" i="1"/>
  <c r="AZ49" i="1"/>
  <c r="AY49" i="1"/>
  <c r="AW49" i="1"/>
  <c r="AX49" i="1" s="1"/>
  <c r="AT49" i="1"/>
  <c r="AS49" i="1"/>
  <c r="AR49" i="1"/>
  <c r="AQ49" i="1"/>
  <c r="AM49" i="1"/>
  <c r="Z48" i="6" s="1"/>
  <c r="AK49" i="1"/>
  <c r="AL49" i="1" s="1"/>
  <c r="AC49" i="1"/>
  <c r="AZ209" i="1" l="1"/>
  <c r="AY209" i="1"/>
  <c r="AW209" i="1"/>
  <c r="AX209" i="1" s="1"/>
  <c r="AT209" i="1"/>
  <c r="AS209" i="1"/>
  <c r="AR209" i="1"/>
  <c r="AQ209" i="1"/>
  <c r="AK209" i="1"/>
  <c r="AL209" i="1" s="1"/>
  <c r="AC209" i="1"/>
  <c r="AZ208" i="1"/>
  <c r="AY208" i="1"/>
  <c r="AW208" i="1"/>
  <c r="AX208" i="1" s="1"/>
  <c r="AT208" i="1"/>
  <c r="AS208" i="1"/>
  <c r="AR208" i="1"/>
  <c r="AQ208" i="1"/>
  <c r="AK208" i="1"/>
  <c r="AL208" i="1" s="1"/>
  <c r="AC208" i="1"/>
  <c r="AZ207" i="1"/>
  <c r="AY207" i="1"/>
  <c r="AW207" i="1"/>
  <c r="AX207" i="1" s="1"/>
  <c r="AT207" i="1"/>
  <c r="AS207" i="1"/>
  <c r="AR207" i="1"/>
  <c r="AQ207" i="1"/>
  <c r="AK207" i="1"/>
  <c r="AL207" i="1" s="1"/>
  <c r="AC207" i="1"/>
  <c r="AZ206" i="1"/>
  <c r="AY206" i="1"/>
  <c r="AW206" i="1"/>
  <c r="AX206" i="1" s="1"/>
  <c r="AT206" i="1"/>
  <c r="AS206" i="1"/>
  <c r="AR206" i="1"/>
  <c r="AQ206" i="1"/>
  <c r="AK206" i="1"/>
  <c r="AL206" i="1" s="1"/>
  <c r="AC206" i="1"/>
  <c r="AZ205" i="1"/>
  <c r="AY205" i="1"/>
  <c r="AW205" i="1"/>
  <c r="AX205" i="1" s="1"/>
  <c r="AT205" i="1"/>
  <c r="AS205" i="1"/>
  <c r="AR205" i="1"/>
  <c r="AQ205" i="1"/>
  <c r="AK205" i="1"/>
  <c r="AL205" i="1" s="1"/>
  <c r="AC205" i="1"/>
  <c r="AZ204" i="1"/>
  <c r="AY204" i="1"/>
  <c r="AW204" i="1"/>
  <c r="AX204" i="1" s="1"/>
  <c r="AT204" i="1"/>
  <c r="AS204" i="1"/>
  <c r="AR204" i="1"/>
  <c r="AQ204" i="1"/>
  <c r="AK204" i="1"/>
  <c r="AL204" i="1" s="1"/>
  <c r="AC204" i="1"/>
  <c r="AZ203" i="1"/>
  <c r="AY203" i="1"/>
  <c r="AW203" i="1"/>
  <c r="AX203" i="1" s="1"/>
  <c r="AT203" i="1"/>
  <c r="AS203" i="1"/>
  <c r="AR203" i="1"/>
  <c r="AQ203" i="1"/>
  <c r="AK203" i="1"/>
  <c r="AL203" i="1" s="1"/>
  <c r="AC203" i="1"/>
  <c r="AZ202" i="1"/>
  <c r="AY202" i="1"/>
  <c r="AW202" i="1"/>
  <c r="AX202" i="1" s="1"/>
  <c r="AT202" i="1"/>
  <c r="AS202" i="1"/>
  <c r="AR202" i="1"/>
  <c r="AQ202" i="1"/>
  <c r="AK202" i="1"/>
  <c r="AL202" i="1" s="1"/>
  <c r="AC202" i="1"/>
  <c r="AZ201" i="1"/>
  <c r="AY201" i="1"/>
  <c r="AW201" i="1"/>
  <c r="AX201" i="1" s="1"/>
  <c r="AT201" i="1"/>
  <c r="AS201" i="1"/>
  <c r="AR201" i="1"/>
  <c r="AQ201" i="1"/>
  <c r="AK201" i="1"/>
  <c r="AL201" i="1" s="1"/>
  <c r="AZ200" i="1"/>
  <c r="AY200" i="1"/>
  <c r="AW200" i="1"/>
  <c r="AX200" i="1" s="1"/>
  <c r="AT200" i="1"/>
  <c r="AS200" i="1"/>
  <c r="AR200" i="1"/>
  <c r="AQ200" i="1"/>
  <c r="AK200" i="1"/>
  <c r="AL200" i="1" s="1"/>
  <c r="AC200" i="1"/>
  <c r="AZ199" i="1"/>
  <c r="AY199" i="1"/>
  <c r="AW199" i="1"/>
  <c r="AX199" i="1" s="1"/>
  <c r="AT199" i="1"/>
  <c r="AS199" i="1"/>
  <c r="AR199" i="1"/>
  <c r="AQ199" i="1"/>
  <c r="AK199" i="1"/>
  <c r="AL199" i="1" s="1"/>
  <c r="AC199" i="1"/>
  <c r="AZ198" i="1"/>
  <c r="AY198" i="1"/>
  <c r="AW198" i="1"/>
  <c r="AX198" i="1" s="1"/>
  <c r="AT198" i="1"/>
  <c r="AS198" i="1"/>
  <c r="AR198" i="1"/>
  <c r="AQ198" i="1"/>
  <c r="AK198" i="1"/>
  <c r="AL198" i="1" s="1"/>
  <c r="AC198" i="1"/>
  <c r="AZ197" i="1"/>
  <c r="AY197" i="1"/>
  <c r="AW197" i="1"/>
  <c r="AX197" i="1" s="1"/>
  <c r="AT197" i="1"/>
  <c r="AS197" i="1"/>
  <c r="AR197" i="1"/>
  <c r="AQ197" i="1"/>
  <c r="AK197" i="1"/>
  <c r="AL197" i="1" s="1"/>
  <c r="AC197" i="1"/>
  <c r="AZ196" i="1"/>
  <c r="AY196" i="1"/>
  <c r="AW196" i="1"/>
  <c r="AX196" i="1" s="1"/>
  <c r="AT196" i="1"/>
  <c r="AS196" i="1"/>
  <c r="AR196" i="1"/>
  <c r="AQ196" i="1"/>
  <c r="AK196" i="1"/>
  <c r="AL196" i="1" s="1"/>
  <c r="AC196" i="1"/>
  <c r="AZ195" i="1"/>
  <c r="AY195" i="1"/>
  <c r="AW195" i="1"/>
  <c r="AX195" i="1" s="1"/>
  <c r="AT195" i="1"/>
  <c r="AS195" i="1"/>
  <c r="AR195" i="1"/>
  <c r="AQ195" i="1"/>
  <c r="AK195" i="1"/>
  <c r="AL195" i="1" s="1"/>
  <c r="AC195" i="1"/>
  <c r="AZ194" i="1"/>
  <c r="AY194" i="1"/>
  <c r="AW194" i="1"/>
  <c r="AX194" i="1" s="1"/>
  <c r="AT194" i="1"/>
  <c r="AS194" i="1"/>
  <c r="AR194" i="1"/>
  <c r="AQ194" i="1"/>
  <c r="AK194" i="1"/>
  <c r="AL194" i="1" s="1"/>
  <c r="AC194" i="1"/>
  <c r="AZ193" i="1"/>
  <c r="AY193" i="1"/>
  <c r="AW193" i="1"/>
  <c r="AX193" i="1" s="1"/>
  <c r="AT193" i="1"/>
  <c r="AS193" i="1"/>
  <c r="AR193" i="1"/>
  <c r="AQ193" i="1"/>
  <c r="AK193" i="1"/>
  <c r="AL193" i="1" s="1"/>
  <c r="AC193" i="1"/>
  <c r="AZ192" i="1"/>
  <c r="AY192" i="1"/>
  <c r="AW192" i="1"/>
  <c r="AX192" i="1" s="1"/>
  <c r="AT192" i="1"/>
  <c r="AS192" i="1"/>
  <c r="AR192" i="1"/>
  <c r="AQ192" i="1"/>
  <c r="AK192" i="1"/>
  <c r="AL192" i="1" s="1"/>
  <c r="AC192" i="1"/>
  <c r="AZ191" i="1"/>
  <c r="AY191" i="1"/>
  <c r="AW191" i="1"/>
  <c r="AX191" i="1" s="1"/>
  <c r="AT191" i="1"/>
  <c r="AS191" i="1"/>
  <c r="AR191" i="1"/>
  <c r="AQ191" i="1"/>
  <c r="AK191" i="1"/>
  <c r="AL191" i="1" s="1"/>
  <c r="AC191" i="1"/>
  <c r="AZ190" i="1"/>
  <c r="AY190" i="1"/>
  <c r="AW190" i="1"/>
  <c r="AX190" i="1" s="1"/>
  <c r="AT190" i="1"/>
  <c r="AS190" i="1"/>
  <c r="AR190" i="1"/>
  <c r="AQ190" i="1"/>
  <c r="AK190" i="1"/>
  <c r="AL190" i="1" s="1"/>
  <c r="AC190" i="1"/>
  <c r="AZ189" i="1"/>
  <c r="AY189" i="1"/>
  <c r="AW189" i="1"/>
  <c r="AX189" i="1" s="1"/>
  <c r="AT189" i="1"/>
  <c r="AS189" i="1"/>
  <c r="AR189" i="1"/>
  <c r="AQ189" i="1"/>
  <c r="AK189" i="1"/>
  <c r="AL189" i="1" s="1"/>
  <c r="AC189" i="1"/>
  <c r="AZ188" i="1"/>
  <c r="AY188" i="1"/>
  <c r="AW188" i="1"/>
  <c r="AX188" i="1" s="1"/>
  <c r="AT188" i="1"/>
  <c r="AS188" i="1"/>
  <c r="AR188" i="1"/>
  <c r="AQ188" i="1"/>
  <c r="AK188" i="1"/>
  <c r="AL188" i="1" s="1"/>
  <c r="AC188" i="1"/>
  <c r="AZ187" i="1"/>
  <c r="AY187" i="1"/>
  <c r="AW187" i="1"/>
  <c r="AX187" i="1" s="1"/>
  <c r="AT187" i="1"/>
  <c r="AS187" i="1"/>
  <c r="AR187" i="1"/>
  <c r="AQ187" i="1"/>
  <c r="AK187" i="1"/>
  <c r="AL187" i="1" s="1"/>
  <c r="AC187" i="1"/>
  <c r="AZ186" i="1"/>
  <c r="AY186" i="1"/>
  <c r="AW186" i="1"/>
  <c r="AX186" i="1" s="1"/>
  <c r="AT186" i="1"/>
  <c r="AS186" i="1"/>
  <c r="AR186" i="1"/>
  <c r="AQ186" i="1"/>
  <c r="AK186" i="1"/>
  <c r="AL186" i="1" s="1"/>
  <c r="AC186" i="1"/>
  <c r="AZ185" i="1"/>
  <c r="AY185" i="1"/>
  <c r="AW185" i="1"/>
  <c r="AX185" i="1" s="1"/>
  <c r="AT185" i="1"/>
  <c r="AS185" i="1"/>
  <c r="AR185" i="1"/>
  <c r="AQ185" i="1"/>
  <c r="AK185" i="1"/>
  <c r="AL185" i="1" s="1"/>
  <c r="AC185" i="1"/>
  <c r="AZ184" i="1"/>
  <c r="AY184" i="1"/>
  <c r="AW184" i="1"/>
  <c r="AX184" i="1" s="1"/>
  <c r="AT184" i="1"/>
  <c r="AS184" i="1"/>
  <c r="AR184" i="1"/>
  <c r="AQ184" i="1"/>
  <c r="AM184" i="1"/>
  <c r="Z101" i="6" s="1"/>
  <c r="AK184" i="1"/>
  <c r="AL184" i="1" s="1"/>
  <c r="AC184" i="1"/>
  <c r="AZ183" i="1"/>
  <c r="AY183" i="1"/>
  <c r="AW183" i="1"/>
  <c r="AX183" i="1" s="1"/>
  <c r="AT183" i="1"/>
  <c r="AS183" i="1"/>
  <c r="AR183" i="1"/>
  <c r="AQ183" i="1"/>
  <c r="AM183" i="1"/>
  <c r="Z100" i="6" s="1"/>
  <c r="AK183" i="1"/>
  <c r="AL183" i="1" s="1"/>
  <c r="AC183" i="1"/>
  <c r="AZ182" i="1"/>
  <c r="AY182" i="1"/>
  <c r="AW182" i="1"/>
  <c r="AX182" i="1" s="1"/>
  <c r="AT182" i="1"/>
  <c r="AS182" i="1"/>
  <c r="AR182" i="1"/>
  <c r="AQ182" i="1"/>
  <c r="AM182" i="1"/>
  <c r="Z99" i="6" s="1"/>
  <c r="AK182" i="1"/>
  <c r="AL182" i="1" s="1"/>
  <c r="AC182" i="1"/>
  <c r="AZ181" i="1"/>
  <c r="AY181" i="1"/>
  <c r="AW181" i="1"/>
  <c r="AX181" i="1" s="1"/>
  <c r="AT181" i="1"/>
  <c r="AS181" i="1"/>
  <c r="AR181" i="1"/>
  <c r="AQ181" i="1"/>
  <c r="AM181" i="1"/>
  <c r="Z98" i="6" s="1"/>
  <c r="AK181" i="1"/>
  <c r="AL181" i="1" s="1"/>
  <c r="AC181" i="1"/>
  <c r="AZ180" i="1"/>
  <c r="AY180" i="1"/>
  <c r="AW180" i="1"/>
  <c r="AX180" i="1" s="1"/>
  <c r="AT180" i="1"/>
  <c r="AS180" i="1"/>
  <c r="AR180" i="1"/>
  <c r="AQ180" i="1"/>
  <c r="AM180" i="1"/>
  <c r="Z97" i="6" s="1"/>
  <c r="AK180" i="1"/>
  <c r="AL180" i="1" s="1"/>
  <c r="AC180" i="1"/>
  <c r="AZ179" i="1"/>
  <c r="AY179" i="1"/>
  <c r="AW179" i="1"/>
  <c r="AX179" i="1" s="1"/>
  <c r="AT179" i="1"/>
  <c r="AS179" i="1"/>
  <c r="AR179" i="1"/>
  <c r="AQ179" i="1"/>
  <c r="AM179" i="1"/>
  <c r="Z96" i="6" s="1"/>
  <c r="AK179" i="1"/>
  <c r="AL179" i="1" s="1"/>
  <c r="AC179" i="1"/>
  <c r="AZ178" i="1"/>
  <c r="AY178" i="1"/>
  <c r="AW178" i="1"/>
  <c r="AX178" i="1" s="1"/>
  <c r="AT178" i="1"/>
  <c r="AS178" i="1"/>
  <c r="AR178" i="1"/>
  <c r="AQ178" i="1"/>
  <c r="AK178" i="1"/>
  <c r="AL178" i="1" s="1"/>
  <c r="AC178" i="1"/>
  <c r="AZ177" i="1"/>
  <c r="AY177" i="1"/>
  <c r="AW177" i="1"/>
  <c r="AX177" i="1" s="1"/>
  <c r="AT177" i="1"/>
  <c r="AS177" i="1"/>
  <c r="AR177" i="1"/>
  <c r="AQ177" i="1"/>
  <c r="AM177" i="1"/>
  <c r="Z94" i="6" s="1"/>
  <c r="AK177" i="1"/>
  <c r="AL177" i="1" s="1"/>
  <c r="AC177" i="1"/>
  <c r="AZ176" i="1"/>
  <c r="AY176" i="1"/>
  <c r="AW176" i="1"/>
  <c r="AX176" i="1" s="1"/>
  <c r="AT176" i="1"/>
  <c r="AS176" i="1"/>
  <c r="AR176" i="1"/>
  <c r="AQ176" i="1"/>
  <c r="AM176" i="1"/>
  <c r="Z93" i="6" s="1"/>
  <c r="AK176" i="1"/>
  <c r="AL176" i="1" s="1"/>
  <c r="AC176" i="1"/>
  <c r="AZ175" i="1"/>
  <c r="AY175" i="1"/>
  <c r="AW175" i="1"/>
  <c r="AX175" i="1" s="1"/>
  <c r="AT175" i="1"/>
  <c r="AS175" i="1"/>
  <c r="AR175" i="1"/>
  <c r="AQ175" i="1"/>
  <c r="AK175" i="1"/>
  <c r="AL175" i="1" s="1"/>
  <c r="AC175" i="1"/>
  <c r="AZ174" i="1"/>
  <c r="AY174" i="1"/>
  <c r="AW174" i="1"/>
  <c r="AX174" i="1" s="1"/>
  <c r="AT174" i="1"/>
  <c r="AS174" i="1"/>
  <c r="AR174" i="1"/>
  <c r="AQ174" i="1"/>
  <c r="AK174" i="1"/>
  <c r="AL174" i="1" s="1"/>
  <c r="AC174" i="1"/>
  <c r="AZ173" i="1"/>
  <c r="AY173" i="1"/>
  <c r="AW173" i="1"/>
  <c r="AX173" i="1" s="1"/>
  <c r="AT173" i="1"/>
  <c r="AS173" i="1"/>
  <c r="AR173" i="1"/>
  <c r="AQ173" i="1"/>
  <c r="Z199" i="6" s="1"/>
  <c r="AK173" i="1"/>
  <c r="AL173" i="1" s="1"/>
  <c r="AC173" i="1"/>
  <c r="R199" i="6" s="1"/>
  <c r="S199" i="6" s="1"/>
  <c r="AZ172" i="1"/>
  <c r="AY172" i="1"/>
  <c r="AW172" i="1"/>
  <c r="AX172" i="1" s="1"/>
  <c r="AT172" i="1"/>
  <c r="AS172" i="1"/>
  <c r="AR172" i="1"/>
  <c r="AQ172" i="1"/>
  <c r="AK172" i="1"/>
  <c r="AL172" i="1" s="1"/>
  <c r="AC172" i="1"/>
  <c r="AZ171" i="1"/>
  <c r="AY171" i="1"/>
  <c r="AW171" i="1"/>
  <c r="AX171" i="1" s="1"/>
  <c r="AT171" i="1"/>
  <c r="AS171" i="1"/>
  <c r="AR171" i="1"/>
  <c r="AQ171" i="1"/>
  <c r="AK171" i="1"/>
  <c r="AL171" i="1" s="1"/>
  <c r="AC171" i="1"/>
  <c r="AZ170" i="1"/>
  <c r="AY170" i="1"/>
  <c r="AW170" i="1"/>
  <c r="AX170" i="1" s="1"/>
  <c r="AT170" i="1"/>
  <c r="AS170" i="1"/>
  <c r="AR170" i="1"/>
  <c r="AQ170" i="1"/>
  <c r="AK170" i="1"/>
  <c r="AL170" i="1" s="1"/>
  <c r="AC170" i="1"/>
  <c r="AZ169" i="1"/>
  <c r="AY169" i="1"/>
  <c r="AW169" i="1"/>
  <c r="AX169" i="1" s="1"/>
  <c r="AT169" i="1"/>
  <c r="AS169" i="1"/>
  <c r="AR169" i="1"/>
  <c r="AQ169" i="1"/>
  <c r="AK169" i="1"/>
  <c r="AL169" i="1" s="1"/>
  <c r="AC169" i="1"/>
  <c r="AZ168" i="1"/>
  <c r="AY168" i="1"/>
  <c r="AW168" i="1"/>
  <c r="AX168" i="1" s="1"/>
  <c r="AT168" i="1"/>
  <c r="AS168" i="1"/>
  <c r="AR168" i="1"/>
  <c r="AQ168" i="1"/>
  <c r="AK168" i="1"/>
  <c r="AL168" i="1" s="1"/>
  <c r="AC168" i="1"/>
  <c r="AZ167" i="1"/>
  <c r="AY167" i="1"/>
  <c r="AW167" i="1"/>
  <c r="AX167" i="1" s="1"/>
  <c r="AT167" i="1"/>
  <c r="AS167" i="1"/>
  <c r="AR167" i="1"/>
  <c r="AQ167" i="1"/>
  <c r="AK167" i="1"/>
  <c r="AL167" i="1" s="1"/>
  <c r="AC167" i="1"/>
  <c r="AZ166" i="1"/>
  <c r="AY166" i="1"/>
  <c r="AW166" i="1"/>
  <c r="AX166" i="1" s="1"/>
  <c r="AT166" i="1"/>
  <c r="AS166" i="1"/>
  <c r="AR166" i="1"/>
  <c r="AQ166" i="1"/>
  <c r="AK166" i="1"/>
  <c r="AL166" i="1" s="1"/>
  <c r="AC166" i="1"/>
  <c r="AZ165" i="1"/>
  <c r="AY165" i="1"/>
  <c r="AW165" i="1"/>
  <c r="AX165" i="1" s="1"/>
  <c r="AT165" i="1"/>
  <c r="AS165" i="1"/>
  <c r="AR165" i="1"/>
  <c r="AQ165" i="1"/>
  <c r="AK165" i="1"/>
  <c r="AL165" i="1" s="1"/>
  <c r="AC165" i="1"/>
  <c r="AZ164" i="1"/>
  <c r="AY164" i="1"/>
  <c r="AW164" i="1"/>
  <c r="AX164" i="1" s="1"/>
  <c r="AT164" i="1"/>
  <c r="AS164" i="1"/>
  <c r="AR164" i="1"/>
  <c r="AQ164" i="1"/>
  <c r="AK164" i="1"/>
  <c r="AL164" i="1" s="1"/>
  <c r="AC164" i="1"/>
  <c r="AZ163" i="1"/>
  <c r="AY163" i="1"/>
  <c r="AX163" i="1"/>
  <c r="AW163" i="1"/>
  <c r="AT163" i="1"/>
  <c r="AS163" i="1"/>
  <c r="AR163" i="1"/>
  <c r="AQ163" i="1"/>
  <c r="AK163" i="1"/>
  <c r="AL163" i="1" s="1"/>
  <c r="AC163" i="1"/>
  <c r="AZ162" i="1"/>
  <c r="AY162" i="1"/>
  <c r="AW162" i="1"/>
  <c r="AX162" i="1" s="1"/>
  <c r="AT162" i="1"/>
  <c r="AS162" i="1"/>
  <c r="AR162" i="1"/>
  <c r="AQ162" i="1"/>
  <c r="AK162" i="1"/>
  <c r="AL162" i="1" s="1"/>
  <c r="AC162" i="1"/>
  <c r="AZ161" i="1"/>
  <c r="AY161" i="1"/>
  <c r="AW161" i="1"/>
  <c r="AX161" i="1" s="1"/>
  <c r="AT161" i="1"/>
  <c r="AS161" i="1"/>
  <c r="AR161" i="1"/>
  <c r="AQ161" i="1"/>
  <c r="AL161" i="1"/>
  <c r="AK161" i="1"/>
  <c r="AC161" i="1"/>
  <c r="AZ160" i="1"/>
  <c r="AY160" i="1"/>
  <c r="AW160" i="1"/>
  <c r="AX160" i="1" s="1"/>
  <c r="AT160" i="1"/>
  <c r="AS160" i="1"/>
  <c r="AR160" i="1"/>
  <c r="AQ160" i="1"/>
  <c r="AK160" i="1"/>
  <c r="AL160" i="1" s="1"/>
  <c r="AC160" i="1"/>
  <c r="AZ159" i="1"/>
  <c r="AY159" i="1"/>
  <c r="AW159" i="1"/>
  <c r="AX159" i="1" s="1"/>
  <c r="AT159" i="1"/>
  <c r="AS159" i="1"/>
  <c r="AR159" i="1"/>
  <c r="AQ159" i="1"/>
  <c r="AK159" i="1"/>
  <c r="AL159" i="1" s="1"/>
  <c r="AC159" i="1"/>
  <c r="AZ158" i="1"/>
  <c r="AY158" i="1"/>
  <c r="AW158" i="1"/>
  <c r="AX158" i="1" s="1"/>
  <c r="AT158" i="1"/>
  <c r="AS158" i="1"/>
  <c r="AR158" i="1"/>
  <c r="AQ158" i="1"/>
  <c r="AK158" i="1"/>
  <c r="AL158" i="1" s="1"/>
  <c r="AC158" i="1"/>
  <c r="AZ157" i="1"/>
  <c r="AY157" i="1"/>
  <c r="AW157" i="1"/>
  <c r="AX157" i="1" s="1"/>
  <c r="AT157" i="1"/>
  <c r="AS157" i="1"/>
  <c r="AR157" i="1"/>
  <c r="AQ157" i="1"/>
  <c r="AK157" i="1"/>
  <c r="AL157" i="1" s="1"/>
  <c r="AC157" i="1"/>
  <c r="AZ156" i="1"/>
  <c r="AY156" i="1"/>
  <c r="AW156" i="1"/>
  <c r="AX156" i="1" s="1"/>
  <c r="AT156" i="1"/>
  <c r="AS156" i="1"/>
  <c r="AR156" i="1"/>
  <c r="AQ156" i="1"/>
  <c r="AK156" i="1"/>
  <c r="AL156" i="1" s="1"/>
  <c r="AC156" i="1"/>
  <c r="AZ155" i="1"/>
  <c r="AY155" i="1"/>
  <c r="AW155" i="1"/>
  <c r="AX155" i="1" s="1"/>
  <c r="AT155" i="1"/>
  <c r="AS155" i="1"/>
  <c r="AR155" i="1"/>
  <c r="AQ155" i="1"/>
  <c r="AK155" i="1"/>
  <c r="AL155" i="1" s="1"/>
  <c r="AC155" i="1"/>
  <c r="AZ154" i="1"/>
  <c r="AY154" i="1"/>
  <c r="AW154" i="1"/>
  <c r="AX154" i="1" s="1"/>
  <c r="AT154" i="1"/>
  <c r="AS154" i="1"/>
  <c r="AR154" i="1"/>
  <c r="AQ154" i="1"/>
  <c r="AK154" i="1"/>
  <c r="AL154" i="1" s="1"/>
  <c r="AC154" i="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T151" i="1"/>
  <c r="AS151" i="1"/>
  <c r="AR151" i="1"/>
  <c r="AQ151" i="1"/>
  <c r="AK151" i="1"/>
  <c r="AL151" i="1" s="1"/>
  <c r="AC151" i="1"/>
  <c r="AZ150" i="1"/>
  <c r="AY150" i="1"/>
  <c r="AW150" i="1"/>
  <c r="AX150" i="1" s="1"/>
  <c r="AT150" i="1"/>
  <c r="AS150" i="1"/>
  <c r="AR150" i="1"/>
  <c r="AQ150" i="1"/>
  <c r="AK150" i="1"/>
  <c r="AL150" i="1" s="1"/>
  <c r="AC150" i="1"/>
  <c r="AZ149" i="1"/>
  <c r="AY149" i="1"/>
  <c r="AW149" i="1"/>
  <c r="AX149" i="1" s="1"/>
  <c r="AT149" i="1"/>
  <c r="AS149" i="1"/>
  <c r="AR149" i="1"/>
  <c r="AQ149" i="1"/>
  <c r="AK149" i="1"/>
  <c r="AL149" i="1" s="1"/>
  <c r="AC149" i="1"/>
  <c r="AZ148" i="1"/>
  <c r="AY148" i="1"/>
  <c r="AW148" i="1"/>
  <c r="AX148" i="1" s="1"/>
  <c r="AT148" i="1"/>
  <c r="AS148" i="1"/>
  <c r="AR148" i="1"/>
  <c r="AQ148" i="1"/>
  <c r="AK148" i="1"/>
  <c r="AL148" i="1" s="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W145" i="1"/>
  <c r="AX145" i="1" s="1"/>
  <c r="AT145" i="1"/>
  <c r="AS145" i="1"/>
  <c r="AR145" i="1"/>
  <c r="AQ145" i="1"/>
  <c r="AK145" i="1"/>
  <c r="AC145" i="1"/>
  <c r="AZ144" i="1"/>
  <c r="AY144" i="1"/>
  <c r="AW144" i="1"/>
  <c r="AX144" i="1" s="1"/>
  <c r="AT144" i="1"/>
  <c r="AS144" i="1"/>
  <c r="AR144" i="1"/>
  <c r="AQ144" i="1"/>
  <c r="AM144" i="1"/>
  <c r="Z165" i="6" s="1"/>
  <c r="AK144" i="1"/>
  <c r="AL144" i="1" s="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W141" i="1"/>
  <c r="AX141" i="1" s="1"/>
  <c r="AT141" i="1"/>
  <c r="AS141" i="1"/>
  <c r="AR141" i="1"/>
  <c r="AQ141" i="1"/>
  <c r="AK141" i="1"/>
  <c r="AL141" i="1" s="1"/>
  <c r="AC141" i="1"/>
  <c r="AZ140" i="1"/>
  <c r="AY140" i="1"/>
  <c r="AW140" i="1"/>
  <c r="AX140" i="1" s="1"/>
  <c r="AT140" i="1"/>
  <c r="AS140" i="1"/>
  <c r="AR140" i="1"/>
  <c r="AQ140" i="1"/>
  <c r="AK140" i="1"/>
  <c r="AL140" i="1" s="1"/>
  <c r="AM140" i="1" s="1"/>
  <c r="Z161" i="6" s="1"/>
  <c r="AC140" i="1"/>
  <c r="AZ139" i="1"/>
  <c r="AY139" i="1"/>
  <c r="AW139" i="1"/>
  <c r="AX139" i="1" s="1"/>
  <c r="AT139" i="1"/>
  <c r="AS139" i="1"/>
  <c r="AR139" i="1"/>
  <c r="AQ139" i="1"/>
  <c r="AK139" i="1"/>
  <c r="AL139" i="1" s="1"/>
  <c r="AC139" i="1"/>
  <c r="AZ138" i="1"/>
  <c r="AY138" i="1"/>
  <c r="AW138" i="1"/>
  <c r="AX138" i="1" s="1"/>
  <c r="AT138" i="1"/>
  <c r="AS138" i="1"/>
  <c r="AR138" i="1"/>
  <c r="AQ138" i="1"/>
  <c r="AK138" i="1"/>
  <c r="AL138" i="1" s="1"/>
  <c r="AC138" i="1"/>
  <c r="AZ137" i="1"/>
  <c r="AY137" i="1"/>
  <c r="AW137" i="1"/>
  <c r="AX137" i="1" s="1"/>
  <c r="AT137" i="1"/>
  <c r="AS137" i="1"/>
  <c r="AR137" i="1"/>
  <c r="AQ137" i="1"/>
  <c r="AM137" i="1"/>
  <c r="Z158" i="6" s="1"/>
  <c r="AK137" i="1"/>
  <c r="AL137" i="1" s="1"/>
  <c r="AC137" i="1"/>
  <c r="AZ136" i="1"/>
  <c r="AY136" i="1"/>
  <c r="AW136" i="1"/>
  <c r="AX136" i="1" s="1"/>
  <c r="AT136" i="1"/>
  <c r="AS136" i="1"/>
  <c r="AR136" i="1"/>
  <c r="AQ136" i="1"/>
  <c r="AM136" i="1"/>
  <c r="Z157" i="6" s="1"/>
  <c r="AK136" i="1"/>
  <c r="AL136" i="1" s="1"/>
  <c r="AC136" i="1"/>
  <c r="AZ135" i="1"/>
  <c r="AY135" i="1"/>
  <c r="AW135" i="1"/>
  <c r="AX135" i="1" s="1"/>
  <c r="AT135" i="1"/>
  <c r="AS135" i="1"/>
  <c r="AR135" i="1"/>
  <c r="AQ135" i="1"/>
  <c r="AM135" i="1"/>
  <c r="Z156" i="6" s="1"/>
  <c r="AK135" i="1"/>
  <c r="AL135" i="1" s="1"/>
  <c r="AC135" i="1"/>
  <c r="AZ134" i="1"/>
  <c r="AY134" i="1"/>
  <c r="AW134" i="1"/>
  <c r="AX134" i="1" s="1"/>
  <c r="AT134" i="1"/>
  <c r="AS134" i="1"/>
  <c r="AR134" i="1"/>
  <c r="AQ134" i="1"/>
  <c r="AM134" i="1"/>
  <c r="Z155" i="6" s="1"/>
  <c r="AK134" i="1"/>
  <c r="AL134" i="1" s="1"/>
  <c r="AC134" i="1"/>
  <c r="AZ133" i="1"/>
  <c r="AY133" i="1"/>
  <c r="AW133" i="1"/>
  <c r="AX133" i="1" s="1"/>
  <c r="AT133" i="1"/>
  <c r="AS133" i="1"/>
  <c r="AR133" i="1"/>
  <c r="AQ133" i="1"/>
  <c r="AM133" i="1"/>
  <c r="AK133" i="1"/>
  <c r="AL133" i="1" s="1"/>
  <c r="AC133" i="1"/>
  <c r="AZ132" i="1"/>
  <c r="AY132" i="1"/>
  <c r="AW132" i="1"/>
  <c r="AX132" i="1" s="1"/>
  <c r="AT132" i="1"/>
  <c r="AS132" i="1"/>
  <c r="AR132" i="1"/>
  <c r="AQ132" i="1"/>
  <c r="AM132" i="1"/>
  <c r="AK132" i="1"/>
  <c r="AL132" i="1" s="1"/>
  <c r="AC132" i="1"/>
  <c r="AZ131" i="1"/>
  <c r="AY131" i="1"/>
  <c r="AW131" i="1"/>
  <c r="AX131" i="1" s="1"/>
  <c r="AT131" i="1"/>
  <c r="AS131" i="1"/>
  <c r="AR131" i="1"/>
  <c r="AQ131" i="1"/>
  <c r="AM131" i="1"/>
  <c r="AK131" i="1"/>
  <c r="AL131" i="1" s="1"/>
  <c r="AC131" i="1"/>
  <c r="AZ130" i="1"/>
  <c r="AY130" i="1"/>
  <c r="AW130" i="1"/>
  <c r="AX130" i="1" s="1"/>
  <c r="AT130" i="1"/>
  <c r="AS130" i="1"/>
  <c r="AR130" i="1"/>
  <c r="AQ130" i="1"/>
  <c r="AM130" i="1"/>
  <c r="AK130" i="1"/>
  <c r="AL130" i="1" s="1"/>
  <c r="AC130" i="1"/>
  <c r="AZ129" i="1"/>
  <c r="AY129" i="1"/>
  <c r="AW129" i="1"/>
  <c r="AX129" i="1" s="1"/>
  <c r="AT129" i="1"/>
  <c r="AS129" i="1"/>
  <c r="AR129" i="1"/>
  <c r="AQ129" i="1"/>
  <c r="AM129" i="1"/>
  <c r="AK129" i="1"/>
  <c r="AL129" i="1" s="1"/>
  <c r="AC129" i="1"/>
  <c r="AZ128" i="1"/>
  <c r="AY128" i="1"/>
  <c r="AW128" i="1"/>
  <c r="AX128" i="1" s="1"/>
  <c r="AT128" i="1"/>
  <c r="AS128" i="1"/>
  <c r="AR128" i="1"/>
  <c r="AQ128" i="1"/>
  <c r="AM128" i="1"/>
  <c r="AK128" i="1"/>
  <c r="AL128" i="1" s="1"/>
  <c r="AC128" i="1"/>
  <c r="AZ127" i="1"/>
  <c r="AY127" i="1"/>
  <c r="AW127" i="1"/>
  <c r="AX127" i="1" s="1"/>
  <c r="AT127" i="1"/>
  <c r="AS127" i="1"/>
  <c r="AR127" i="1"/>
  <c r="AQ127" i="1"/>
  <c r="AM127" i="1"/>
  <c r="AK127" i="1"/>
  <c r="AL127" i="1" s="1"/>
  <c r="AC127" i="1"/>
  <c r="AZ126" i="1"/>
  <c r="AY126" i="1"/>
  <c r="AW126" i="1"/>
  <c r="AX126" i="1" s="1"/>
  <c r="AT126" i="1"/>
  <c r="AS126" i="1"/>
  <c r="AR126" i="1"/>
  <c r="AQ126" i="1"/>
  <c r="AM126" i="1"/>
  <c r="AK126" i="1"/>
  <c r="AL126" i="1" s="1"/>
  <c r="AC126" i="1"/>
  <c r="AZ125" i="1"/>
  <c r="AY125" i="1"/>
  <c r="AW125" i="1"/>
  <c r="AX125" i="1" s="1"/>
  <c r="AT125" i="1"/>
  <c r="AS125" i="1"/>
  <c r="AR125" i="1"/>
  <c r="AQ125" i="1"/>
  <c r="AK125" i="1"/>
  <c r="AL125" i="1" s="1"/>
  <c r="AC125" i="1"/>
  <c r="AZ124" i="1"/>
  <c r="AY124" i="1"/>
  <c r="AW124" i="1"/>
  <c r="AX124" i="1" s="1"/>
  <c r="AT124" i="1"/>
  <c r="AS124" i="1"/>
  <c r="AR124" i="1"/>
  <c r="AQ124" i="1"/>
  <c r="AK124" i="1"/>
  <c r="AL124" i="1" s="1"/>
  <c r="AC124" i="1"/>
  <c r="AZ123" i="1"/>
  <c r="AY123" i="1"/>
  <c r="AW123" i="1"/>
  <c r="AX123" i="1" s="1"/>
  <c r="AT123" i="1"/>
  <c r="AS123" i="1"/>
  <c r="AR123" i="1"/>
  <c r="AQ123" i="1"/>
  <c r="AK123" i="1"/>
  <c r="AL123" i="1" s="1"/>
  <c r="AC123" i="1"/>
  <c r="AZ122" i="1"/>
  <c r="AY122" i="1"/>
  <c r="AW122" i="1"/>
  <c r="AX122" i="1" s="1"/>
  <c r="AT122" i="1"/>
  <c r="AS122" i="1"/>
  <c r="AR122" i="1"/>
  <c r="AQ122" i="1"/>
  <c r="AK122" i="1"/>
  <c r="AL122" i="1" s="1"/>
  <c r="AC122" i="1"/>
  <c r="AZ121" i="1"/>
  <c r="AY121" i="1"/>
  <c r="AW121" i="1"/>
  <c r="AX121" i="1" s="1"/>
  <c r="AT121" i="1"/>
  <c r="AS121" i="1"/>
  <c r="AR121" i="1"/>
  <c r="AQ121" i="1"/>
  <c r="AM121" i="1"/>
  <c r="AK121" i="1"/>
  <c r="AL121" i="1" s="1"/>
  <c r="AC121" i="1"/>
  <c r="AZ120" i="1"/>
  <c r="AY120" i="1"/>
  <c r="AW120" i="1"/>
  <c r="AX120" i="1" s="1"/>
  <c r="AT120" i="1"/>
  <c r="AS120" i="1"/>
  <c r="AR120" i="1"/>
  <c r="AQ120" i="1"/>
  <c r="AM120" i="1"/>
  <c r="AK120" i="1"/>
  <c r="AL120" i="1" s="1"/>
  <c r="AC120" i="1"/>
  <c r="AZ119" i="1"/>
  <c r="AY119" i="1"/>
  <c r="AW119" i="1"/>
  <c r="AX119" i="1" s="1"/>
  <c r="AT119" i="1"/>
  <c r="AS119" i="1"/>
  <c r="AR119" i="1"/>
  <c r="AQ119" i="1"/>
  <c r="AM119" i="1"/>
  <c r="AK119" i="1"/>
  <c r="AL119" i="1" s="1"/>
  <c r="AC119" i="1"/>
  <c r="AZ118" i="1"/>
  <c r="AY118" i="1"/>
  <c r="AW118" i="1"/>
  <c r="AX118" i="1" s="1"/>
  <c r="AT118" i="1"/>
  <c r="AS118" i="1"/>
  <c r="AR118" i="1"/>
  <c r="AQ118" i="1"/>
  <c r="AM118" i="1"/>
  <c r="AK118" i="1"/>
  <c r="AL118" i="1" s="1"/>
  <c r="AC118" i="1"/>
  <c r="AZ117" i="1"/>
  <c r="AY117" i="1"/>
  <c r="AW117" i="1"/>
  <c r="AX117" i="1" s="1"/>
  <c r="AT117" i="1"/>
  <c r="AS117" i="1"/>
  <c r="AR117" i="1"/>
  <c r="AQ117" i="1"/>
  <c r="AM117" i="1"/>
  <c r="AK117" i="1"/>
  <c r="AL117" i="1" s="1"/>
  <c r="AC117" i="1"/>
  <c r="AZ116" i="1"/>
  <c r="AY116" i="1"/>
  <c r="AW116" i="1"/>
  <c r="AX116" i="1" s="1"/>
  <c r="AT116" i="1"/>
  <c r="AS116" i="1"/>
  <c r="AR116" i="1"/>
  <c r="AQ116" i="1"/>
  <c r="AM116" i="1"/>
  <c r="AK116" i="1"/>
  <c r="AL116" i="1" s="1"/>
  <c r="AC116" i="1"/>
  <c r="AZ115" i="1"/>
  <c r="AY115" i="1"/>
  <c r="AW115" i="1"/>
  <c r="AX115" i="1" s="1"/>
  <c r="AT115" i="1"/>
  <c r="AS115" i="1"/>
  <c r="AR115" i="1"/>
  <c r="AQ115" i="1"/>
  <c r="AM115" i="1"/>
  <c r="AK115" i="1"/>
  <c r="AL115" i="1" s="1"/>
  <c r="AC115" i="1"/>
  <c r="AZ114" i="1"/>
  <c r="AY114" i="1"/>
  <c r="AW114" i="1"/>
  <c r="AX114" i="1" s="1"/>
  <c r="AT114" i="1"/>
  <c r="AS114" i="1"/>
  <c r="AR114" i="1"/>
  <c r="AQ114" i="1"/>
  <c r="AM114" i="1"/>
  <c r="AK114" i="1"/>
  <c r="AL114" i="1" s="1"/>
  <c r="AC114" i="1"/>
  <c r="AZ113" i="1"/>
  <c r="AY113" i="1"/>
  <c r="AW113" i="1"/>
  <c r="AX113" i="1" s="1"/>
  <c r="AT113" i="1"/>
  <c r="AS113" i="1"/>
  <c r="AR113" i="1"/>
  <c r="AQ113" i="1"/>
  <c r="AM113" i="1"/>
  <c r="AK113" i="1"/>
  <c r="AL113" i="1" s="1"/>
  <c r="AC113" i="1"/>
  <c r="AZ112" i="1"/>
  <c r="AY112" i="1"/>
  <c r="AW112" i="1"/>
  <c r="AX112" i="1" s="1"/>
  <c r="AT112" i="1"/>
  <c r="AS112" i="1"/>
  <c r="AR112" i="1"/>
  <c r="AQ112" i="1"/>
  <c r="AM112" i="1"/>
  <c r="AK112" i="1"/>
  <c r="AL112" i="1" s="1"/>
  <c r="AC112" i="1"/>
  <c r="AZ111" i="1"/>
  <c r="AY111" i="1"/>
  <c r="AW111" i="1"/>
  <c r="AX111" i="1" s="1"/>
  <c r="AT111" i="1"/>
  <c r="AS111" i="1"/>
  <c r="AR111" i="1"/>
  <c r="AQ111" i="1"/>
  <c r="AM111" i="1"/>
  <c r="Z181" i="6" s="1"/>
  <c r="AK111" i="1"/>
  <c r="AL111" i="1" s="1"/>
  <c r="AC111" i="1"/>
  <c r="AZ110" i="1"/>
  <c r="AY110" i="1"/>
  <c r="AW110" i="1"/>
  <c r="AX110" i="1" s="1"/>
  <c r="AT110" i="1"/>
  <c r="AS110" i="1"/>
  <c r="AR110" i="1"/>
  <c r="AQ110" i="1"/>
  <c r="AM110" i="1"/>
  <c r="Z180" i="6" s="1"/>
  <c r="AK110" i="1"/>
  <c r="AL110" i="1" s="1"/>
  <c r="AC110" i="1"/>
  <c r="AZ109" i="1"/>
  <c r="AY109" i="1"/>
  <c r="AW109" i="1"/>
  <c r="AX109" i="1" s="1"/>
  <c r="AT109" i="1"/>
  <c r="AS109" i="1"/>
  <c r="AR109" i="1"/>
  <c r="AQ109" i="1"/>
  <c r="AM109" i="1"/>
  <c r="AK109" i="1"/>
  <c r="AL109" i="1" s="1"/>
  <c r="AC109" i="1"/>
  <c r="AZ108" i="1"/>
  <c r="AY108" i="1"/>
  <c r="AW108" i="1"/>
  <c r="AX108" i="1" s="1"/>
  <c r="AT108" i="1"/>
  <c r="AS108" i="1"/>
  <c r="AR108" i="1"/>
  <c r="AQ108" i="1"/>
  <c r="AM108" i="1"/>
  <c r="AK108" i="1"/>
  <c r="AL108" i="1" s="1"/>
  <c r="AC108" i="1"/>
  <c r="AZ107" i="1"/>
  <c r="AY107" i="1"/>
  <c r="AW107" i="1"/>
  <c r="AX107" i="1" s="1"/>
  <c r="AT107" i="1"/>
  <c r="AS107" i="1"/>
  <c r="AR107" i="1"/>
  <c r="AQ107" i="1"/>
  <c r="AK107" i="1"/>
  <c r="AL107" i="1" s="1"/>
  <c r="AC107" i="1"/>
  <c r="AZ106" i="1"/>
  <c r="AY106" i="1"/>
  <c r="AW106" i="1"/>
  <c r="AX106" i="1" s="1"/>
  <c r="AT106" i="1"/>
  <c r="AS106" i="1"/>
  <c r="AR106" i="1"/>
  <c r="AQ106" i="1"/>
  <c r="AK106" i="1"/>
  <c r="AL106" i="1" s="1"/>
  <c r="AC106" i="1"/>
  <c r="AZ105" i="1"/>
  <c r="AY105" i="1"/>
  <c r="AW105" i="1"/>
  <c r="AX105" i="1" s="1"/>
  <c r="AT105" i="1"/>
  <c r="AS105" i="1"/>
  <c r="AR105" i="1"/>
  <c r="AQ105" i="1"/>
  <c r="AM105" i="1"/>
  <c r="AK105" i="1"/>
  <c r="AC105" i="1"/>
  <c r="AZ104" i="1"/>
  <c r="AY104" i="1"/>
  <c r="AW104" i="1"/>
  <c r="AX104" i="1" s="1"/>
  <c r="AT104" i="1"/>
  <c r="AS104" i="1"/>
  <c r="AR104" i="1"/>
  <c r="AQ104" i="1"/>
  <c r="AK104" i="1"/>
  <c r="AL104" i="1" s="1"/>
  <c r="AC104" i="1"/>
  <c r="AZ103" i="1"/>
  <c r="AY103" i="1"/>
  <c r="AW103" i="1"/>
  <c r="AX103" i="1" s="1"/>
  <c r="AT103" i="1"/>
  <c r="AS103" i="1"/>
  <c r="AR103" i="1"/>
  <c r="AQ103" i="1"/>
  <c r="AK103" i="1"/>
  <c r="AL103" i="1" s="1"/>
  <c r="AC103" i="1"/>
  <c r="AZ102" i="1"/>
  <c r="AY102" i="1"/>
  <c r="AW102" i="1"/>
  <c r="AX102" i="1" s="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K100" i="1"/>
  <c r="AL100" i="1" s="1"/>
  <c r="AM100" i="1" s="1"/>
  <c r="AC100" i="1"/>
  <c r="AZ99" i="1"/>
  <c r="AY99" i="1"/>
  <c r="AW99" i="1"/>
  <c r="AX99" i="1" s="1"/>
  <c r="AT99" i="1"/>
  <c r="AS99" i="1"/>
  <c r="AR99" i="1"/>
  <c r="AQ99" i="1"/>
  <c r="AM99" i="1"/>
  <c r="AK99" i="1"/>
  <c r="AL99" i="1" s="1"/>
  <c r="AC99" i="1"/>
  <c r="AZ98" i="1"/>
  <c r="AY98" i="1"/>
  <c r="AW98" i="1"/>
  <c r="AX98" i="1" s="1"/>
  <c r="AT98" i="1"/>
  <c r="AS98" i="1"/>
  <c r="AR98" i="1"/>
  <c r="AQ98" i="1"/>
  <c r="AM98" i="1"/>
  <c r="AK98" i="1"/>
  <c r="AL98" i="1" s="1"/>
  <c r="AC98" i="1"/>
  <c r="AZ97" i="1"/>
  <c r="AY97" i="1"/>
  <c r="AW97" i="1"/>
  <c r="AX97" i="1" s="1"/>
  <c r="AT97" i="1"/>
  <c r="AS97" i="1"/>
  <c r="AR97" i="1"/>
  <c r="AQ97" i="1"/>
  <c r="AM97" i="1"/>
  <c r="AK97" i="1"/>
  <c r="AL97" i="1" s="1"/>
  <c r="AC97" i="1"/>
  <c r="AZ96" i="1"/>
  <c r="AY96" i="1"/>
  <c r="AW96" i="1"/>
  <c r="AX96" i="1" s="1"/>
  <c r="AT96" i="1"/>
  <c r="AS96" i="1"/>
  <c r="AR96" i="1"/>
  <c r="AQ96" i="1"/>
  <c r="AK96" i="1"/>
  <c r="AL96" i="1" s="1"/>
  <c r="AC96" i="1"/>
  <c r="AZ95" i="1"/>
  <c r="AY95" i="1"/>
  <c r="AW95" i="1"/>
  <c r="AX95" i="1" s="1"/>
  <c r="AT95" i="1"/>
  <c r="AS95" i="1"/>
  <c r="AR95" i="1"/>
  <c r="AQ95" i="1"/>
  <c r="AM95" i="1"/>
  <c r="AK95" i="1"/>
  <c r="AL95" i="1" s="1"/>
  <c r="AC95" i="1"/>
  <c r="AZ94" i="1"/>
  <c r="AY94" i="1"/>
  <c r="AW94" i="1"/>
  <c r="AX94" i="1" s="1"/>
  <c r="AT94" i="1"/>
  <c r="AS94" i="1"/>
  <c r="AR94" i="1"/>
  <c r="AQ94" i="1"/>
  <c r="AM94" i="1"/>
  <c r="AK94" i="1"/>
  <c r="AL94" i="1" s="1"/>
  <c r="AC94" i="1"/>
  <c r="AZ93" i="1"/>
  <c r="AY93" i="1"/>
  <c r="AW93" i="1"/>
  <c r="AX93" i="1" s="1"/>
  <c r="AT93" i="1"/>
  <c r="AS93" i="1"/>
  <c r="AR93" i="1"/>
  <c r="AQ93" i="1"/>
  <c r="AM93" i="1"/>
  <c r="Z197" i="6" s="1"/>
  <c r="AK93" i="1"/>
  <c r="AL93" i="1" s="1"/>
  <c r="AC93" i="1"/>
  <c r="AZ92" i="1"/>
  <c r="AY92" i="1"/>
  <c r="AW92" i="1"/>
  <c r="AX92" i="1" s="1"/>
  <c r="AT92" i="1"/>
  <c r="AS92" i="1"/>
  <c r="AR92" i="1"/>
  <c r="AQ92" i="1"/>
  <c r="AK92" i="1"/>
  <c r="AL92" i="1" s="1"/>
  <c r="AC92" i="1"/>
  <c r="AZ91" i="1"/>
  <c r="AY91" i="1"/>
  <c r="AW91" i="1"/>
  <c r="AX91" i="1" s="1"/>
  <c r="AT91" i="1"/>
  <c r="AS91" i="1"/>
  <c r="AR91" i="1"/>
  <c r="AQ91" i="1"/>
  <c r="AK91" i="1"/>
  <c r="AL91" i="1" s="1"/>
  <c r="AC91" i="1"/>
  <c r="AZ90" i="1"/>
  <c r="AY90" i="1"/>
  <c r="AW90" i="1"/>
  <c r="AX90" i="1" s="1"/>
  <c r="AT90" i="1"/>
  <c r="AS90" i="1"/>
  <c r="AR90" i="1"/>
  <c r="AQ90" i="1"/>
  <c r="AM90" i="1"/>
  <c r="Z194" i="6" s="1"/>
  <c r="AK90" i="1"/>
  <c r="AL90" i="1" s="1"/>
  <c r="AC90" i="1"/>
  <c r="AZ89" i="1"/>
  <c r="AY89" i="1"/>
  <c r="AW89" i="1"/>
  <c r="AX89" i="1" s="1"/>
  <c r="AT89" i="1"/>
  <c r="AS89" i="1"/>
  <c r="AR89" i="1"/>
  <c r="AQ89" i="1"/>
  <c r="AM89" i="1"/>
  <c r="AK89" i="1"/>
  <c r="AL89" i="1" s="1"/>
  <c r="AC89" i="1"/>
  <c r="AZ88" i="1"/>
  <c r="AY88" i="1"/>
  <c r="AW88" i="1"/>
  <c r="AX88" i="1" s="1"/>
  <c r="AT88" i="1"/>
  <c r="AS88" i="1"/>
  <c r="AR88" i="1"/>
  <c r="AQ88" i="1"/>
  <c r="AM88" i="1"/>
  <c r="AK88" i="1"/>
  <c r="AL88" i="1" s="1"/>
  <c r="AZ87" i="1"/>
  <c r="AY87" i="1"/>
  <c r="AW87" i="1"/>
  <c r="AX87" i="1" s="1"/>
  <c r="AT87" i="1"/>
  <c r="AS87" i="1"/>
  <c r="AR87" i="1"/>
  <c r="AQ87" i="1"/>
  <c r="AM87" i="1"/>
  <c r="AK87" i="1"/>
  <c r="AL87" i="1" s="1"/>
  <c r="AC87" i="1"/>
  <c r="AZ86" i="1"/>
  <c r="AY86" i="1"/>
  <c r="AW86" i="1"/>
  <c r="AX86" i="1" s="1"/>
  <c r="AT86" i="1"/>
  <c r="AS86" i="1"/>
  <c r="AR86" i="1"/>
  <c r="AQ86" i="1"/>
  <c r="AM86" i="1"/>
  <c r="AK86" i="1"/>
  <c r="AL86" i="1" s="1"/>
  <c r="AC86" i="1"/>
  <c r="AZ85" i="1"/>
  <c r="AY85" i="1"/>
  <c r="AW85" i="1"/>
  <c r="AX85" i="1" s="1"/>
  <c r="AT85" i="1"/>
  <c r="AS85" i="1"/>
  <c r="AR85" i="1"/>
  <c r="AQ85" i="1"/>
  <c r="AM85" i="1"/>
  <c r="Z110" i="6" s="1"/>
  <c r="AK85" i="1"/>
  <c r="AL85" i="1" s="1"/>
  <c r="AC85" i="1"/>
  <c r="AZ84" i="1"/>
  <c r="AY84" i="1"/>
  <c r="AW84" i="1"/>
  <c r="AX84" i="1" s="1"/>
  <c r="AT84" i="1"/>
  <c r="AS84" i="1"/>
  <c r="AR84" i="1"/>
  <c r="AQ84" i="1"/>
  <c r="AM84" i="1"/>
  <c r="AK84" i="1"/>
  <c r="AL84" i="1" s="1"/>
  <c r="AC84" i="1"/>
  <c r="AZ83" i="1"/>
  <c r="AY83" i="1"/>
  <c r="AW83" i="1"/>
  <c r="AX83" i="1" s="1"/>
  <c r="AT83" i="1"/>
  <c r="AS83" i="1"/>
  <c r="AR83" i="1"/>
  <c r="AQ83" i="1"/>
  <c r="AM83" i="1"/>
  <c r="AK83" i="1"/>
  <c r="AL83" i="1" s="1"/>
  <c r="AC83" i="1"/>
  <c r="AZ82" i="1"/>
  <c r="AY82" i="1"/>
  <c r="AW82" i="1"/>
  <c r="AX82" i="1" s="1"/>
  <c r="AT82" i="1"/>
  <c r="AS82" i="1"/>
  <c r="AR82" i="1"/>
  <c r="AQ82" i="1"/>
  <c r="AM82" i="1"/>
  <c r="AK82" i="1"/>
  <c r="AL82" i="1" s="1"/>
  <c r="AC82" i="1"/>
  <c r="AZ81" i="1"/>
  <c r="AY81" i="1"/>
  <c r="AW81" i="1"/>
  <c r="AX81" i="1" s="1"/>
  <c r="AT81" i="1"/>
  <c r="AS81" i="1"/>
  <c r="AR81" i="1"/>
  <c r="AQ81" i="1"/>
  <c r="AM81" i="1"/>
  <c r="AK81" i="1"/>
  <c r="AL81" i="1" s="1"/>
  <c r="AC81" i="1"/>
  <c r="AZ80" i="1"/>
  <c r="AY80" i="1"/>
  <c r="AW80" i="1"/>
  <c r="AX80" i="1" s="1"/>
  <c r="AT80" i="1"/>
  <c r="AS80" i="1"/>
  <c r="AR80" i="1"/>
  <c r="AQ80" i="1"/>
  <c r="AM80" i="1"/>
  <c r="AK80" i="1"/>
  <c r="AL80" i="1" s="1"/>
  <c r="AC80" i="1"/>
  <c r="AZ79" i="1"/>
  <c r="AY79" i="1"/>
  <c r="AW79" i="1"/>
  <c r="AX79" i="1" s="1"/>
  <c r="AT79" i="1"/>
  <c r="AS79" i="1"/>
  <c r="AR79" i="1"/>
  <c r="AQ79" i="1"/>
  <c r="AM79" i="1"/>
  <c r="AK79" i="1"/>
  <c r="AL79" i="1" s="1"/>
  <c r="AC79" i="1"/>
  <c r="AZ78" i="1"/>
  <c r="AY78" i="1"/>
  <c r="AW78" i="1"/>
  <c r="AX78" i="1" s="1"/>
  <c r="AT78" i="1"/>
  <c r="AS78" i="1"/>
  <c r="AR78" i="1"/>
  <c r="AQ78" i="1"/>
  <c r="AM78" i="1"/>
  <c r="AK78" i="1"/>
  <c r="AL78" i="1" s="1"/>
  <c r="AC78" i="1"/>
  <c r="AZ77" i="1"/>
  <c r="AY77" i="1"/>
  <c r="AW77" i="1"/>
  <c r="AX77" i="1" s="1"/>
  <c r="AT77" i="1"/>
  <c r="AS77" i="1"/>
  <c r="AR77" i="1"/>
  <c r="AQ77" i="1"/>
  <c r="AM77" i="1"/>
  <c r="AK77" i="1"/>
  <c r="AL77" i="1" s="1"/>
  <c r="AC77" i="1"/>
  <c r="AZ76" i="1"/>
  <c r="AY76" i="1"/>
  <c r="AW76" i="1"/>
  <c r="AX76" i="1" s="1"/>
  <c r="AT76" i="1"/>
  <c r="AS76" i="1"/>
  <c r="AR76" i="1"/>
  <c r="AQ76" i="1"/>
  <c r="AM76" i="1"/>
  <c r="Z104" i="6" s="1"/>
  <c r="AK76" i="1"/>
  <c r="AL76" i="1" s="1"/>
  <c r="AC76" i="1"/>
  <c r="AZ75" i="1"/>
  <c r="AY75" i="1"/>
  <c r="AW75" i="1"/>
  <c r="AX75" i="1" s="1"/>
  <c r="AT75" i="1"/>
  <c r="AS75" i="1"/>
  <c r="AR75" i="1"/>
  <c r="AQ75" i="1"/>
  <c r="AM75" i="1"/>
  <c r="Z103" i="6" s="1"/>
  <c r="AK75" i="1"/>
  <c r="AL75" i="1" s="1"/>
  <c r="AC75" i="1"/>
  <c r="H194" i="6"/>
  <c r="I194" i="6"/>
  <c r="J194" i="6"/>
  <c r="R194" i="6"/>
  <c r="S194" i="6" s="1"/>
  <c r="T194" i="6"/>
  <c r="U194" i="6"/>
  <c r="W194" i="6"/>
  <c r="X194" i="6"/>
  <c r="Y194" i="6"/>
  <c r="AA194" i="6"/>
  <c r="H195" i="6"/>
  <c r="I195" i="6"/>
  <c r="J195" i="6"/>
  <c r="R195" i="6"/>
  <c r="S195" i="6" s="1"/>
  <c r="T195" i="6"/>
  <c r="U195" i="6"/>
  <c r="W195" i="6"/>
  <c r="X195" i="6"/>
  <c r="Y195" i="6"/>
  <c r="Z195" i="6"/>
  <c r="AA195" i="6"/>
  <c r="H196" i="6"/>
  <c r="I196" i="6"/>
  <c r="J196" i="6"/>
  <c r="R196" i="6"/>
  <c r="S196" i="6" s="1"/>
  <c r="T196" i="6"/>
  <c r="U196" i="6"/>
  <c r="W196" i="6"/>
  <c r="X196" i="6"/>
  <c r="Y196" i="6"/>
  <c r="Z196" i="6"/>
  <c r="AA196" i="6"/>
  <c r="H197" i="6"/>
  <c r="I197" i="6"/>
  <c r="J197" i="6"/>
  <c r="R197" i="6"/>
  <c r="S197" i="6" s="1"/>
  <c r="T197" i="6"/>
  <c r="U197" i="6"/>
  <c r="W197" i="6"/>
  <c r="X197" i="6"/>
  <c r="Y197" i="6"/>
  <c r="AA197" i="6"/>
  <c r="H198" i="6"/>
  <c r="I198" i="6"/>
  <c r="J198" i="6"/>
  <c r="R198" i="6"/>
  <c r="S198" i="6" s="1"/>
  <c r="T198" i="6"/>
  <c r="U198" i="6"/>
  <c r="W198" i="6"/>
  <c r="X198" i="6"/>
  <c r="Y198" i="6"/>
  <c r="AA198" i="6"/>
  <c r="H199" i="6"/>
  <c r="I199" i="6"/>
  <c r="J199" i="6"/>
  <c r="U199" i="6"/>
  <c r="W199" i="6"/>
  <c r="X199" i="6"/>
  <c r="Y199" i="6"/>
  <c r="AA199" i="6"/>
  <c r="H200" i="6"/>
  <c r="I200" i="6"/>
  <c r="J200" i="6"/>
  <c r="R200" i="6"/>
  <c r="S200" i="6" s="1"/>
  <c r="T200" i="6"/>
  <c r="U200" i="6"/>
  <c r="W200" i="6"/>
  <c r="X200" i="6"/>
  <c r="Y200" i="6"/>
  <c r="Z200" i="6"/>
  <c r="AA200" i="6"/>
  <c r="H201" i="6"/>
  <c r="I201" i="6"/>
  <c r="J201" i="6"/>
  <c r="R201" i="6"/>
  <c r="S201" i="6" s="1"/>
  <c r="T201" i="6"/>
  <c r="U201" i="6"/>
  <c r="W201" i="6"/>
  <c r="X201" i="6"/>
  <c r="Y201" i="6"/>
  <c r="AA201" i="6"/>
  <c r="H102" i="6"/>
  <c r="I102" i="6"/>
  <c r="J102" i="6"/>
  <c r="R102" i="6"/>
  <c r="S102" i="6" s="1"/>
  <c r="T102" i="6"/>
  <c r="U102" i="6"/>
  <c r="W102" i="6"/>
  <c r="X102" i="6"/>
  <c r="Y102" i="6"/>
  <c r="Z102" i="6"/>
  <c r="AA102" i="6"/>
  <c r="H103" i="6"/>
  <c r="I103" i="6"/>
  <c r="J103" i="6"/>
  <c r="R103" i="6"/>
  <c r="S103" i="6" s="1"/>
  <c r="T103" i="6"/>
  <c r="U103" i="6"/>
  <c r="W103" i="6"/>
  <c r="X103" i="6"/>
  <c r="Y103" i="6"/>
  <c r="AA103" i="6"/>
  <c r="H104" i="6"/>
  <c r="I104" i="6"/>
  <c r="J104" i="6"/>
  <c r="R104" i="6"/>
  <c r="S104" i="6" s="1"/>
  <c r="T104" i="6"/>
  <c r="U104" i="6"/>
  <c r="W104" i="6"/>
  <c r="X104" i="6"/>
  <c r="Y104" i="6"/>
  <c r="AA104" i="6"/>
  <c r="H105" i="6"/>
  <c r="I105" i="6"/>
  <c r="J105" i="6"/>
  <c r="R105" i="6"/>
  <c r="S105" i="6" s="1"/>
  <c r="T105" i="6"/>
  <c r="U105" i="6"/>
  <c r="W105" i="6"/>
  <c r="X105" i="6"/>
  <c r="Y105" i="6"/>
  <c r="AA105" i="6"/>
  <c r="H106" i="6"/>
  <c r="I106" i="6"/>
  <c r="J106" i="6"/>
  <c r="R106" i="6"/>
  <c r="S106" i="6" s="1"/>
  <c r="T106" i="6"/>
  <c r="U106" i="6"/>
  <c r="W106" i="6"/>
  <c r="X106" i="6"/>
  <c r="Y106" i="6"/>
  <c r="AA106" i="6"/>
  <c r="H107" i="6"/>
  <c r="I107" i="6"/>
  <c r="R107" i="6"/>
  <c r="S107" i="6" s="1"/>
  <c r="T107" i="6"/>
  <c r="U107" i="6"/>
  <c r="W107" i="6"/>
  <c r="X107" i="6"/>
  <c r="Y107" i="6"/>
  <c r="AA107" i="6"/>
  <c r="H108" i="6"/>
  <c r="I108" i="6"/>
  <c r="J108" i="6"/>
  <c r="R108" i="6"/>
  <c r="S108" i="6" s="1"/>
  <c r="T108" i="6"/>
  <c r="U108" i="6"/>
  <c r="W108" i="6"/>
  <c r="X108" i="6"/>
  <c r="Y108" i="6"/>
  <c r="AA108" i="6"/>
  <c r="H109" i="6"/>
  <c r="I109" i="6"/>
  <c r="J109" i="6"/>
  <c r="R109" i="6"/>
  <c r="S109" i="6" s="1"/>
  <c r="T109" i="6"/>
  <c r="U109" i="6"/>
  <c r="W109" i="6"/>
  <c r="X109" i="6"/>
  <c r="Y109" i="6"/>
  <c r="AA109" i="6"/>
  <c r="H110" i="6"/>
  <c r="I110" i="6"/>
  <c r="J110" i="6"/>
  <c r="R110" i="6"/>
  <c r="S110" i="6" s="1"/>
  <c r="T110" i="6"/>
  <c r="U110" i="6"/>
  <c r="W110" i="6"/>
  <c r="X110" i="6"/>
  <c r="Y110" i="6"/>
  <c r="AA110" i="6"/>
  <c r="H111" i="6"/>
  <c r="I111" i="6"/>
  <c r="J111" i="6"/>
  <c r="R111" i="6"/>
  <c r="S111" i="6" s="1"/>
  <c r="T111" i="6"/>
  <c r="U111" i="6"/>
  <c r="W111" i="6"/>
  <c r="X111" i="6"/>
  <c r="Y111" i="6"/>
  <c r="AA111" i="6"/>
  <c r="H112" i="6"/>
  <c r="I112" i="6"/>
  <c r="J112" i="6"/>
  <c r="R112" i="6"/>
  <c r="S112" i="6" s="1"/>
  <c r="T112" i="6"/>
  <c r="U112" i="6"/>
  <c r="W112" i="6"/>
  <c r="X112" i="6"/>
  <c r="Y112" i="6"/>
  <c r="AA112" i="6"/>
  <c r="H113" i="6"/>
  <c r="I113" i="6"/>
  <c r="J113" i="6"/>
  <c r="R113" i="6"/>
  <c r="S113" i="6" s="1"/>
  <c r="T113" i="6"/>
  <c r="U113" i="6"/>
  <c r="W113" i="6"/>
  <c r="X113" i="6"/>
  <c r="Y113" i="6"/>
  <c r="AA113" i="6"/>
  <c r="H114" i="6"/>
  <c r="I114" i="6"/>
  <c r="J114" i="6"/>
  <c r="R114" i="6"/>
  <c r="S114" i="6" s="1"/>
  <c r="T114" i="6"/>
  <c r="U114" i="6"/>
  <c r="W114" i="6"/>
  <c r="X114" i="6"/>
  <c r="Y114" i="6"/>
  <c r="AA114" i="6"/>
  <c r="H115" i="6"/>
  <c r="I115" i="6"/>
  <c r="J115" i="6"/>
  <c r="R115" i="6"/>
  <c r="S115" i="6" s="1"/>
  <c r="T115" i="6"/>
  <c r="U115" i="6"/>
  <c r="W115" i="6"/>
  <c r="X115" i="6"/>
  <c r="Y115" i="6"/>
  <c r="AA115" i="6"/>
  <c r="H116" i="6"/>
  <c r="I116" i="6"/>
  <c r="J116" i="6"/>
  <c r="R116" i="6"/>
  <c r="S116" i="6" s="1"/>
  <c r="T116" i="6"/>
  <c r="U116" i="6"/>
  <c r="W116" i="6"/>
  <c r="X116" i="6"/>
  <c r="Y116" i="6"/>
  <c r="AA116" i="6"/>
  <c r="H117" i="6"/>
  <c r="I117" i="6"/>
  <c r="J117" i="6"/>
  <c r="R117" i="6"/>
  <c r="S117" i="6" s="1"/>
  <c r="T117" i="6"/>
  <c r="U117" i="6"/>
  <c r="W117" i="6"/>
  <c r="X117" i="6"/>
  <c r="Y117" i="6"/>
  <c r="AA117" i="6"/>
  <c r="H118" i="6"/>
  <c r="I118" i="6"/>
  <c r="J118" i="6"/>
  <c r="R118" i="6"/>
  <c r="S118" i="6" s="1"/>
  <c r="T118" i="6"/>
  <c r="U118" i="6"/>
  <c r="W118" i="6"/>
  <c r="X118" i="6"/>
  <c r="Y118" i="6"/>
  <c r="AA118" i="6"/>
  <c r="H119" i="6"/>
  <c r="I119" i="6"/>
  <c r="J119" i="6"/>
  <c r="R119" i="6"/>
  <c r="S119" i="6" s="1"/>
  <c r="T119" i="6"/>
  <c r="U119" i="6"/>
  <c r="W119" i="6"/>
  <c r="X119" i="6"/>
  <c r="Y119" i="6"/>
  <c r="AA119" i="6"/>
  <c r="I120" i="6"/>
  <c r="J120" i="6"/>
  <c r="R120" i="6"/>
  <c r="S120" i="6" s="1"/>
  <c r="T120" i="6"/>
  <c r="U120" i="6"/>
  <c r="W120" i="6"/>
  <c r="X120" i="6"/>
  <c r="Y120" i="6"/>
  <c r="AA120" i="6"/>
  <c r="H121" i="6"/>
  <c r="I121" i="6"/>
  <c r="J121" i="6"/>
  <c r="R121" i="6"/>
  <c r="S121" i="6" s="1"/>
  <c r="T121" i="6"/>
  <c r="U121" i="6"/>
  <c r="W121" i="6"/>
  <c r="X121" i="6"/>
  <c r="Y121" i="6"/>
  <c r="AA121" i="6"/>
  <c r="H122" i="6"/>
  <c r="I122" i="6"/>
  <c r="J122" i="6"/>
  <c r="R122" i="6"/>
  <c r="S122" i="6" s="1"/>
  <c r="T122" i="6"/>
  <c r="U122" i="6"/>
  <c r="W122" i="6"/>
  <c r="X122" i="6"/>
  <c r="Y122" i="6"/>
  <c r="AA122" i="6"/>
  <c r="B123" i="6"/>
  <c r="H123" i="6"/>
  <c r="I123" i="6"/>
  <c r="J123" i="6"/>
  <c r="R123" i="6"/>
  <c r="S123" i="6" s="1"/>
  <c r="T123" i="6"/>
  <c r="U123" i="6"/>
  <c r="W123" i="6"/>
  <c r="X123" i="6"/>
  <c r="Y123" i="6"/>
  <c r="Z123" i="6"/>
  <c r="AA123" i="6"/>
  <c r="B124" i="6"/>
  <c r="H124" i="6"/>
  <c r="I124" i="6"/>
  <c r="J124" i="6"/>
  <c r="R124" i="6"/>
  <c r="S124" i="6" s="1"/>
  <c r="T124" i="6"/>
  <c r="U124" i="6"/>
  <c r="W124" i="6"/>
  <c r="X124" i="6"/>
  <c r="Y124" i="6"/>
  <c r="Z124" i="6"/>
  <c r="AA124" i="6"/>
  <c r="B125" i="6"/>
  <c r="H125" i="6"/>
  <c r="I125" i="6"/>
  <c r="J125" i="6"/>
  <c r="R125" i="6"/>
  <c r="S125" i="6" s="1"/>
  <c r="T125" i="6"/>
  <c r="U125" i="6"/>
  <c r="W125" i="6"/>
  <c r="X125" i="6"/>
  <c r="Y125" i="6"/>
  <c r="Z125" i="6"/>
  <c r="AA125" i="6"/>
  <c r="B126" i="6"/>
  <c r="H126" i="6"/>
  <c r="I126" i="6"/>
  <c r="J126" i="6"/>
  <c r="R126" i="6"/>
  <c r="S126" i="6" s="1"/>
  <c r="T126" i="6"/>
  <c r="U126" i="6"/>
  <c r="W126" i="6"/>
  <c r="X126" i="6"/>
  <c r="Y126" i="6"/>
  <c r="Z126" i="6"/>
  <c r="AA126" i="6"/>
  <c r="B127" i="6"/>
  <c r="H127" i="6"/>
  <c r="I127" i="6"/>
  <c r="J127" i="6"/>
  <c r="R127" i="6"/>
  <c r="S127" i="6" s="1"/>
  <c r="T127" i="6"/>
  <c r="U127" i="6"/>
  <c r="W127" i="6"/>
  <c r="X127" i="6"/>
  <c r="Y127" i="6"/>
  <c r="Z127" i="6"/>
  <c r="AA127" i="6"/>
  <c r="B128" i="6"/>
  <c r="H128" i="6"/>
  <c r="I128" i="6"/>
  <c r="J128" i="6"/>
  <c r="R128" i="6"/>
  <c r="S128" i="6" s="1"/>
  <c r="T128" i="6"/>
  <c r="U128" i="6"/>
  <c r="W128" i="6"/>
  <c r="X128" i="6"/>
  <c r="Y128" i="6"/>
  <c r="Z128" i="6"/>
  <c r="AA128" i="6"/>
  <c r="B129" i="6"/>
  <c r="H129" i="6"/>
  <c r="I129" i="6"/>
  <c r="J129" i="6"/>
  <c r="R129" i="6"/>
  <c r="S129" i="6" s="1"/>
  <c r="T129" i="6"/>
  <c r="U129" i="6"/>
  <c r="W129" i="6"/>
  <c r="X129" i="6"/>
  <c r="Y129" i="6"/>
  <c r="Z129" i="6"/>
  <c r="AA129" i="6"/>
  <c r="B130" i="6"/>
  <c r="H130" i="6"/>
  <c r="I130" i="6"/>
  <c r="J130" i="6"/>
  <c r="R130" i="6"/>
  <c r="S130" i="6" s="1"/>
  <c r="T130" i="6"/>
  <c r="U130" i="6"/>
  <c r="W130" i="6"/>
  <c r="X130" i="6"/>
  <c r="Y130" i="6"/>
  <c r="Z130" i="6"/>
  <c r="AA130" i="6"/>
  <c r="B131" i="6"/>
  <c r="H131" i="6"/>
  <c r="I131" i="6"/>
  <c r="J131" i="6"/>
  <c r="R131" i="6"/>
  <c r="S131" i="6" s="1"/>
  <c r="T131" i="6"/>
  <c r="U131" i="6"/>
  <c r="W131" i="6"/>
  <c r="X131" i="6"/>
  <c r="Y131" i="6"/>
  <c r="Z131" i="6"/>
  <c r="AA131" i="6"/>
  <c r="B132" i="6"/>
  <c r="H132" i="6"/>
  <c r="I132" i="6"/>
  <c r="J132" i="6"/>
  <c r="R132" i="6"/>
  <c r="S132" i="6" s="1"/>
  <c r="T132" i="6"/>
  <c r="U132" i="6"/>
  <c r="W132" i="6"/>
  <c r="X132" i="6"/>
  <c r="Y132" i="6"/>
  <c r="Z132" i="6"/>
  <c r="AA132" i="6"/>
  <c r="B133" i="6"/>
  <c r="H133" i="6"/>
  <c r="I133" i="6"/>
  <c r="J133" i="6"/>
  <c r="R133" i="6"/>
  <c r="S133" i="6" s="1"/>
  <c r="T133" i="6"/>
  <c r="U133" i="6"/>
  <c r="W133" i="6"/>
  <c r="X133" i="6"/>
  <c r="Y133" i="6"/>
  <c r="Z133" i="6"/>
  <c r="AA133" i="6"/>
  <c r="B134" i="6"/>
  <c r="H134" i="6"/>
  <c r="I134" i="6"/>
  <c r="J134" i="6"/>
  <c r="R134" i="6"/>
  <c r="S134" i="6" s="1"/>
  <c r="T134" i="6"/>
  <c r="U134" i="6"/>
  <c r="W134" i="6"/>
  <c r="X134" i="6"/>
  <c r="Y134" i="6"/>
  <c r="Z134" i="6"/>
  <c r="AA134" i="6"/>
  <c r="B135" i="6"/>
  <c r="H135" i="6"/>
  <c r="I135" i="6"/>
  <c r="J135" i="6"/>
  <c r="R135" i="6"/>
  <c r="S135" i="6" s="1"/>
  <c r="T135" i="6"/>
  <c r="U135" i="6"/>
  <c r="W135" i="6"/>
  <c r="X135" i="6"/>
  <c r="Y135" i="6"/>
  <c r="Z135" i="6"/>
  <c r="AA135" i="6"/>
  <c r="B136" i="6"/>
  <c r="H136" i="6"/>
  <c r="I136" i="6"/>
  <c r="J136" i="6"/>
  <c r="R136" i="6"/>
  <c r="S136" i="6" s="1"/>
  <c r="T136" i="6"/>
  <c r="U136" i="6"/>
  <c r="W136" i="6"/>
  <c r="X136" i="6"/>
  <c r="Y136" i="6"/>
  <c r="Z136" i="6"/>
  <c r="AA136" i="6"/>
  <c r="B137" i="6"/>
  <c r="H137" i="6"/>
  <c r="I137" i="6"/>
  <c r="J137" i="6"/>
  <c r="R137" i="6"/>
  <c r="S137" i="6" s="1"/>
  <c r="T137" i="6"/>
  <c r="U137" i="6"/>
  <c r="W137" i="6"/>
  <c r="X137" i="6"/>
  <c r="Y137" i="6"/>
  <c r="Z137" i="6"/>
  <c r="AA137" i="6"/>
  <c r="B138" i="6"/>
  <c r="H138" i="6"/>
  <c r="I138" i="6"/>
  <c r="J138" i="6"/>
  <c r="R138" i="6"/>
  <c r="S138" i="6" s="1"/>
  <c r="T138" i="6"/>
  <c r="U138" i="6"/>
  <c r="W138" i="6"/>
  <c r="X138" i="6"/>
  <c r="Y138" i="6"/>
  <c r="Z138" i="6"/>
  <c r="AA138" i="6"/>
  <c r="B139" i="6"/>
  <c r="H139" i="6"/>
  <c r="I139" i="6"/>
  <c r="J139" i="6"/>
  <c r="R139" i="6"/>
  <c r="S139" i="6" s="1"/>
  <c r="T139" i="6"/>
  <c r="U139" i="6"/>
  <c r="W139" i="6"/>
  <c r="X139" i="6"/>
  <c r="Y139" i="6"/>
  <c r="Z139" i="6"/>
  <c r="AA139" i="6"/>
  <c r="B140" i="6"/>
  <c r="H140" i="6"/>
  <c r="I140" i="6"/>
  <c r="J140" i="6"/>
  <c r="R140" i="6"/>
  <c r="S140" i="6" s="1"/>
  <c r="T140" i="6"/>
  <c r="U140" i="6"/>
  <c r="W140" i="6"/>
  <c r="X140" i="6"/>
  <c r="Y140" i="6"/>
  <c r="Z140" i="6"/>
  <c r="AA140" i="6"/>
  <c r="H141" i="6"/>
  <c r="I141" i="6"/>
  <c r="J141" i="6"/>
  <c r="R141" i="6"/>
  <c r="S141" i="6" s="1"/>
  <c r="T141" i="6"/>
  <c r="U141" i="6"/>
  <c r="W141" i="6"/>
  <c r="X141" i="6"/>
  <c r="Y141" i="6"/>
  <c r="Z141" i="6"/>
  <c r="AA141" i="6"/>
  <c r="B142" i="6"/>
  <c r="H142" i="6"/>
  <c r="I142" i="6"/>
  <c r="J142" i="6"/>
  <c r="R142" i="6"/>
  <c r="S142" i="6" s="1"/>
  <c r="T142" i="6"/>
  <c r="U142" i="6"/>
  <c r="W142" i="6"/>
  <c r="X142" i="6"/>
  <c r="Y142" i="6"/>
  <c r="Z142" i="6"/>
  <c r="AA142" i="6"/>
  <c r="B143" i="6"/>
  <c r="H143" i="6"/>
  <c r="I143" i="6"/>
  <c r="J143" i="6"/>
  <c r="R143" i="6"/>
  <c r="S143" i="6" s="1"/>
  <c r="T143" i="6"/>
  <c r="U143" i="6"/>
  <c r="W143" i="6"/>
  <c r="X143" i="6"/>
  <c r="Y143" i="6"/>
  <c r="Z143" i="6"/>
  <c r="AA143" i="6"/>
  <c r="B144" i="6"/>
  <c r="H144" i="6"/>
  <c r="I144" i="6"/>
  <c r="J144" i="6"/>
  <c r="R144" i="6"/>
  <c r="S144" i="6" s="1"/>
  <c r="T144" i="6"/>
  <c r="U144" i="6"/>
  <c r="W144" i="6"/>
  <c r="X144" i="6"/>
  <c r="Y144" i="6"/>
  <c r="Z144" i="6"/>
  <c r="AA144" i="6"/>
  <c r="B145" i="6"/>
  <c r="H145" i="6"/>
  <c r="I145" i="6"/>
  <c r="J145" i="6"/>
  <c r="R145" i="6"/>
  <c r="S145" i="6" s="1"/>
  <c r="T145" i="6"/>
  <c r="U145" i="6"/>
  <c r="W145" i="6"/>
  <c r="X145" i="6"/>
  <c r="Y145" i="6"/>
  <c r="Z145" i="6"/>
  <c r="AA145" i="6"/>
  <c r="B146" i="6"/>
  <c r="H146" i="6"/>
  <c r="I146" i="6"/>
  <c r="J146" i="6"/>
  <c r="R146" i="6"/>
  <c r="S146" i="6" s="1"/>
  <c r="T146" i="6"/>
  <c r="U146" i="6"/>
  <c r="W146" i="6"/>
  <c r="X146" i="6"/>
  <c r="Y146" i="6"/>
  <c r="Z146" i="6"/>
  <c r="AA146" i="6"/>
  <c r="H147" i="6"/>
  <c r="I147" i="6"/>
  <c r="J147" i="6"/>
  <c r="R147" i="6"/>
  <c r="S147" i="6" s="1"/>
  <c r="T147" i="6"/>
  <c r="U147" i="6"/>
  <c r="W147" i="6"/>
  <c r="X147" i="6"/>
  <c r="Y147" i="6"/>
  <c r="Z147" i="6"/>
  <c r="AA147" i="6"/>
  <c r="H148" i="6"/>
  <c r="I148" i="6"/>
  <c r="J148" i="6"/>
  <c r="R148" i="6"/>
  <c r="S148" i="6" s="1"/>
  <c r="T148" i="6"/>
  <c r="U148" i="6"/>
  <c r="W148" i="6"/>
  <c r="X148" i="6"/>
  <c r="Y148" i="6"/>
  <c r="AA148" i="6"/>
  <c r="H149" i="6"/>
  <c r="I149" i="6"/>
  <c r="J149" i="6"/>
  <c r="R149" i="6"/>
  <c r="S149" i="6" s="1"/>
  <c r="T149" i="6"/>
  <c r="U149" i="6"/>
  <c r="W149" i="6"/>
  <c r="X149" i="6"/>
  <c r="Y149" i="6"/>
  <c r="Z149" i="6"/>
  <c r="AA149" i="6"/>
  <c r="H150" i="6"/>
  <c r="I150" i="6"/>
  <c r="J150" i="6"/>
  <c r="R150" i="6"/>
  <c r="S150" i="6" s="1"/>
  <c r="T150" i="6"/>
  <c r="U150" i="6"/>
  <c r="W150" i="6"/>
  <c r="X150" i="6"/>
  <c r="Y150" i="6"/>
  <c r="Z150" i="6"/>
  <c r="AA150" i="6"/>
  <c r="H151" i="6"/>
  <c r="I151" i="6"/>
  <c r="J151" i="6"/>
  <c r="R151" i="6"/>
  <c r="S151" i="6" s="1"/>
  <c r="T151" i="6"/>
  <c r="U151" i="6"/>
  <c r="W151" i="6"/>
  <c r="X151" i="6"/>
  <c r="Y151" i="6"/>
  <c r="Z151" i="6"/>
  <c r="AA151" i="6"/>
  <c r="H152" i="6"/>
  <c r="I152" i="6"/>
  <c r="J152" i="6"/>
  <c r="R152" i="6"/>
  <c r="S152" i="6" s="1"/>
  <c r="T152" i="6"/>
  <c r="U152" i="6"/>
  <c r="W152" i="6"/>
  <c r="X152" i="6"/>
  <c r="Y152" i="6"/>
  <c r="Z152" i="6"/>
  <c r="AA152" i="6"/>
  <c r="H153" i="6"/>
  <c r="I153" i="6"/>
  <c r="J153" i="6"/>
  <c r="R153" i="6"/>
  <c r="S153" i="6" s="1"/>
  <c r="T153" i="6"/>
  <c r="U153" i="6"/>
  <c r="W153" i="6"/>
  <c r="X153" i="6"/>
  <c r="Y153" i="6"/>
  <c r="Z153" i="6"/>
  <c r="AA153" i="6"/>
  <c r="H154" i="6"/>
  <c r="I154" i="6"/>
  <c r="J154" i="6"/>
  <c r="R154" i="6"/>
  <c r="S154" i="6" s="1"/>
  <c r="T154" i="6"/>
  <c r="U154" i="6"/>
  <c r="W154" i="6"/>
  <c r="X154" i="6"/>
  <c r="Y154" i="6"/>
  <c r="Z154" i="6"/>
  <c r="AA154" i="6"/>
  <c r="H155" i="6"/>
  <c r="I155" i="6"/>
  <c r="J155" i="6"/>
  <c r="R155" i="6"/>
  <c r="S155" i="6" s="1"/>
  <c r="T155" i="6"/>
  <c r="U155" i="6"/>
  <c r="W155" i="6"/>
  <c r="X155" i="6"/>
  <c r="Y155" i="6"/>
  <c r="AA155" i="6"/>
  <c r="H156" i="6"/>
  <c r="I156" i="6"/>
  <c r="J156" i="6"/>
  <c r="R156" i="6"/>
  <c r="S156" i="6" s="1"/>
  <c r="T156" i="6"/>
  <c r="U156" i="6"/>
  <c r="W156" i="6"/>
  <c r="X156" i="6"/>
  <c r="Y156" i="6"/>
  <c r="AA156" i="6"/>
  <c r="H157" i="6"/>
  <c r="I157" i="6"/>
  <c r="J157" i="6"/>
  <c r="R157" i="6"/>
  <c r="S157" i="6" s="1"/>
  <c r="T157" i="6"/>
  <c r="U157" i="6"/>
  <c r="W157" i="6"/>
  <c r="X157" i="6"/>
  <c r="Y157" i="6"/>
  <c r="AA157" i="6"/>
  <c r="H158" i="6"/>
  <c r="I158" i="6"/>
  <c r="J158" i="6"/>
  <c r="R158" i="6"/>
  <c r="S158" i="6" s="1"/>
  <c r="T158" i="6"/>
  <c r="U158" i="6"/>
  <c r="W158" i="6"/>
  <c r="X158" i="6"/>
  <c r="Y158" i="6"/>
  <c r="AA158" i="6"/>
  <c r="H159" i="6"/>
  <c r="I159" i="6"/>
  <c r="J159" i="6"/>
  <c r="R159" i="6"/>
  <c r="S159" i="6" s="1"/>
  <c r="T159" i="6"/>
  <c r="U159" i="6"/>
  <c r="W159" i="6"/>
  <c r="X159" i="6"/>
  <c r="Y159" i="6"/>
  <c r="Z159" i="6"/>
  <c r="AA159" i="6"/>
  <c r="H160" i="6"/>
  <c r="I160" i="6"/>
  <c r="J160" i="6"/>
  <c r="R160" i="6"/>
  <c r="S160" i="6" s="1"/>
  <c r="T160" i="6"/>
  <c r="U160" i="6"/>
  <c r="W160" i="6"/>
  <c r="X160" i="6"/>
  <c r="Y160" i="6"/>
  <c r="Z160" i="6"/>
  <c r="AA160" i="6"/>
  <c r="H161" i="6"/>
  <c r="I161" i="6"/>
  <c r="J161" i="6"/>
  <c r="R161" i="6"/>
  <c r="S161" i="6" s="1"/>
  <c r="T161" i="6"/>
  <c r="U161" i="6"/>
  <c r="W161" i="6"/>
  <c r="X161" i="6"/>
  <c r="Y161" i="6"/>
  <c r="AA161" i="6"/>
  <c r="H162" i="6"/>
  <c r="I162" i="6"/>
  <c r="J162" i="6"/>
  <c r="R162" i="6"/>
  <c r="S162" i="6" s="1"/>
  <c r="T162" i="6"/>
  <c r="U162" i="6"/>
  <c r="W162" i="6"/>
  <c r="X162" i="6"/>
  <c r="Y162" i="6"/>
  <c r="Z162" i="6"/>
  <c r="AA162" i="6"/>
  <c r="H163" i="6"/>
  <c r="I163" i="6"/>
  <c r="J163" i="6"/>
  <c r="R163" i="6"/>
  <c r="S163" i="6" s="1"/>
  <c r="T163" i="6"/>
  <c r="U163" i="6"/>
  <c r="W163" i="6"/>
  <c r="X163" i="6"/>
  <c r="Y163" i="6"/>
  <c r="Z163" i="6"/>
  <c r="AA163" i="6"/>
  <c r="H164" i="6"/>
  <c r="I164" i="6"/>
  <c r="J164" i="6"/>
  <c r="R164" i="6"/>
  <c r="S164" i="6" s="1"/>
  <c r="T164" i="6"/>
  <c r="U164" i="6"/>
  <c r="W164" i="6"/>
  <c r="X164" i="6"/>
  <c r="Y164" i="6"/>
  <c r="Z164" i="6"/>
  <c r="AA164" i="6"/>
  <c r="H165" i="6"/>
  <c r="I165" i="6"/>
  <c r="J165" i="6"/>
  <c r="R165" i="6"/>
  <c r="S165" i="6" s="1"/>
  <c r="T165" i="6"/>
  <c r="U165" i="6"/>
  <c r="W165" i="6"/>
  <c r="X165" i="6"/>
  <c r="Y165" i="6"/>
  <c r="AA165" i="6"/>
  <c r="H166" i="6"/>
  <c r="I166" i="6"/>
  <c r="J166" i="6"/>
  <c r="R166" i="6"/>
  <c r="S166" i="6" s="1"/>
  <c r="T166" i="6"/>
  <c r="U166" i="6"/>
  <c r="W166" i="6"/>
  <c r="X166" i="6"/>
  <c r="Y166" i="6"/>
  <c r="Z166" i="6"/>
  <c r="AA166" i="6"/>
  <c r="H167" i="6"/>
  <c r="I167" i="6"/>
  <c r="J167" i="6"/>
  <c r="R167" i="6"/>
  <c r="S167" i="6" s="1"/>
  <c r="T167" i="6"/>
  <c r="U167" i="6"/>
  <c r="W167" i="6"/>
  <c r="X167" i="6"/>
  <c r="Y167" i="6"/>
  <c r="Z167" i="6"/>
  <c r="AA167" i="6"/>
  <c r="H168" i="6"/>
  <c r="I168" i="6"/>
  <c r="J168" i="6"/>
  <c r="R168" i="6"/>
  <c r="S168" i="6" s="1"/>
  <c r="T168" i="6"/>
  <c r="U168" i="6"/>
  <c r="W168" i="6"/>
  <c r="X168" i="6"/>
  <c r="Y168" i="6"/>
  <c r="Z168" i="6"/>
  <c r="AA168" i="6"/>
  <c r="H169" i="6"/>
  <c r="I169" i="6"/>
  <c r="J169" i="6"/>
  <c r="R169" i="6"/>
  <c r="S169" i="6" s="1"/>
  <c r="T169" i="6"/>
  <c r="U169" i="6"/>
  <c r="W169" i="6"/>
  <c r="X169" i="6"/>
  <c r="Y169" i="6"/>
  <c r="Z169" i="6"/>
  <c r="AA169" i="6"/>
  <c r="H170" i="6"/>
  <c r="I170" i="6"/>
  <c r="J170" i="6"/>
  <c r="R170" i="6"/>
  <c r="S170" i="6" s="1"/>
  <c r="T170" i="6"/>
  <c r="U170" i="6"/>
  <c r="W170" i="6"/>
  <c r="X170" i="6"/>
  <c r="Y170" i="6"/>
  <c r="Z170" i="6"/>
  <c r="AA170" i="6"/>
  <c r="H171" i="6"/>
  <c r="I171" i="6"/>
  <c r="J171" i="6"/>
  <c r="R171" i="6"/>
  <c r="S171" i="6" s="1"/>
  <c r="T171" i="6"/>
  <c r="U171" i="6"/>
  <c r="W171" i="6"/>
  <c r="X171" i="6"/>
  <c r="Y171" i="6"/>
  <c r="Z171" i="6"/>
  <c r="AA171" i="6"/>
  <c r="H172" i="6"/>
  <c r="I172" i="6"/>
  <c r="J172" i="6"/>
  <c r="R172" i="6"/>
  <c r="S172" i="6" s="1"/>
  <c r="T172" i="6"/>
  <c r="U172" i="6"/>
  <c r="W172" i="6"/>
  <c r="X172" i="6"/>
  <c r="Y172" i="6"/>
  <c r="Z172" i="6"/>
  <c r="AA172" i="6"/>
  <c r="H173" i="6"/>
  <c r="I173" i="6"/>
  <c r="J173" i="6"/>
  <c r="R173" i="6"/>
  <c r="S173" i="6" s="1"/>
  <c r="T173" i="6"/>
  <c r="U173" i="6"/>
  <c r="W173" i="6"/>
  <c r="X173" i="6"/>
  <c r="Y173" i="6"/>
  <c r="Z173" i="6"/>
  <c r="AA173" i="6"/>
  <c r="H174" i="6"/>
  <c r="I174" i="6"/>
  <c r="J174" i="6"/>
  <c r="R174" i="6"/>
  <c r="S174" i="6" s="1"/>
  <c r="T174" i="6"/>
  <c r="U174" i="6"/>
  <c r="W174" i="6"/>
  <c r="X174" i="6"/>
  <c r="Y174" i="6"/>
  <c r="Z174" i="6"/>
  <c r="AA174" i="6"/>
  <c r="H175" i="6"/>
  <c r="I175" i="6"/>
  <c r="J175" i="6"/>
  <c r="R175" i="6"/>
  <c r="S175" i="6" s="1"/>
  <c r="T175" i="6"/>
  <c r="U175" i="6"/>
  <c r="W175" i="6"/>
  <c r="X175" i="6"/>
  <c r="Y175" i="6"/>
  <c r="Z175" i="6"/>
  <c r="AA175" i="6"/>
  <c r="H176" i="6"/>
  <c r="I176" i="6"/>
  <c r="J176" i="6"/>
  <c r="R176" i="6"/>
  <c r="S176" i="6" s="1"/>
  <c r="T176" i="6"/>
  <c r="U176" i="6"/>
  <c r="W176" i="6"/>
  <c r="X176" i="6"/>
  <c r="Y176" i="6"/>
  <c r="Z176" i="6"/>
  <c r="AA176" i="6"/>
  <c r="H177" i="6"/>
  <c r="I177" i="6"/>
  <c r="J177" i="6"/>
  <c r="R177" i="6"/>
  <c r="S177" i="6" s="1"/>
  <c r="T177" i="6"/>
  <c r="U177" i="6"/>
  <c r="W177" i="6"/>
  <c r="X177" i="6"/>
  <c r="Y177" i="6"/>
  <c r="Z177" i="6"/>
  <c r="AA177" i="6"/>
  <c r="H178" i="6"/>
  <c r="I178" i="6"/>
  <c r="J178" i="6"/>
  <c r="R178" i="6"/>
  <c r="S178" i="6" s="1"/>
  <c r="T178" i="6"/>
  <c r="U178" i="6"/>
  <c r="W178" i="6"/>
  <c r="X178" i="6"/>
  <c r="Y178" i="6"/>
  <c r="Z178" i="6"/>
  <c r="AA178" i="6"/>
  <c r="H179" i="6"/>
  <c r="I179" i="6"/>
  <c r="J179" i="6"/>
  <c r="R179" i="6"/>
  <c r="S179" i="6" s="1"/>
  <c r="T179" i="6"/>
  <c r="U179" i="6"/>
  <c r="W179" i="6"/>
  <c r="X179" i="6"/>
  <c r="Y179" i="6"/>
  <c r="Z179" i="6"/>
  <c r="AA179" i="6"/>
  <c r="H180" i="6"/>
  <c r="I180" i="6"/>
  <c r="J180" i="6"/>
  <c r="R180" i="6"/>
  <c r="S180" i="6" s="1"/>
  <c r="T180" i="6"/>
  <c r="U180" i="6"/>
  <c r="W180" i="6"/>
  <c r="X180" i="6"/>
  <c r="Y180" i="6"/>
  <c r="AA180" i="6"/>
  <c r="H181" i="6"/>
  <c r="I181" i="6"/>
  <c r="J181" i="6"/>
  <c r="R181" i="6"/>
  <c r="S181" i="6" s="1"/>
  <c r="T181" i="6"/>
  <c r="U181" i="6"/>
  <c r="W181" i="6"/>
  <c r="X181" i="6"/>
  <c r="Y181" i="6"/>
  <c r="AA181" i="6"/>
  <c r="H182" i="6"/>
  <c r="I182" i="6"/>
  <c r="J182" i="6"/>
  <c r="R182" i="6"/>
  <c r="S182" i="6" s="1"/>
  <c r="T182" i="6"/>
  <c r="U182" i="6"/>
  <c r="W182" i="6"/>
  <c r="X182" i="6"/>
  <c r="Y182" i="6"/>
  <c r="AA182" i="6"/>
  <c r="H183" i="6"/>
  <c r="I183" i="6"/>
  <c r="J183" i="6"/>
  <c r="R183" i="6"/>
  <c r="S183" i="6" s="1"/>
  <c r="T183" i="6"/>
  <c r="U183" i="6"/>
  <c r="W183" i="6"/>
  <c r="X183" i="6"/>
  <c r="Y183" i="6"/>
  <c r="Z183" i="6"/>
  <c r="AA183" i="6"/>
  <c r="H184" i="6"/>
  <c r="I184" i="6"/>
  <c r="J184" i="6"/>
  <c r="R184" i="6"/>
  <c r="S184" i="6" s="1"/>
  <c r="T184" i="6"/>
  <c r="U184" i="6"/>
  <c r="W184" i="6"/>
  <c r="X184" i="6"/>
  <c r="Y184" i="6"/>
  <c r="Z184" i="6"/>
  <c r="AA184" i="6"/>
  <c r="H185" i="6"/>
  <c r="I185" i="6"/>
  <c r="J185" i="6"/>
  <c r="R185" i="6"/>
  <c r="S185" i="6" s="1"/>
  <c r="T185" i="6"/>
  <c r="U185" i="6"/>
  <c r="W185" i="6"/>
  <c r="X185" i="6"/>
  <c r="Y185" i="6"/>
  <c r="Z185" i="6"/>
  <c r="AA185" i="6"/>
  <c r="H186" i="6"/>
  <c r="I186" i="6"/>
  <c r="J186" i="6"/>
  <c r="R186" i="6"/>
  <c r="S186" i="6" s="1"/>
  <c r="T186" i="6"/>
  <c r="U186" i="6"/>
  <c r="W186" i="6"/>
  <c r="X186" i="6"/>
  <c r="Y186" i="6"/>
  <c r="AA186" i="6"/>
  <c r="H187" i="6"/>
  <c r="I187" i="6"/>
  <c r="J187" i="6"/>
  <c r="R187" i="6"/>
  <c r="S187" i="6" s="1"/>
  <c r="T187" i="6"/>
  <c r="U187" i="6"/>
  <c r="W187" i="6"/>
  <c r="X187" i="6"/>
  <c r="Y187" i="6"/>
  <c r="AA187" i="6"/>
  <c r="H188" i="6"/>
  <c r="I188" i="6"/>
  <c r="J188" i="6"/>
  <c r="R188" i="6"/>
  <c r="S188" i="6" s="1"/>
  <c r="T188" i="6"/>
  <c r="U188" i="6"/>
  <c r="W188" i="6"/>
  <c r="X188" i="6"/>
  <c r="Y188" i="6"/>
  <c r="AA188" i="6"/>
  <c r="H189" i="6"/>
  <c r="I189" i="6"/>
  <c r="J189" i="6"/>
  <c r="R189" i="6"/>
  <c r="S189" i="6" s="1"/>
  <c r="T189" i="6"/>
  <c r="U189" i="6"/>
  <c r="W189" i="6"/>
  <c r="X189" i="6"/>
  <c r="Y189" i="6"/>
  <c r="AA189" i="6"/>
  <c r="H190" i="6"/>
  <c r="I190" i="6"/>
  <c r="J190" i="6"/>
  <c r="R190" i="6"/>
  <c r="S190" i="6" s="1"/>
  <c r="T190" i="6"/>
  <c r="U190" i="6"/>
  <c r="W190" i="6"/>
  <c r="X190" i="6"/>
  <c r="Y190" i="6"/>
  <c r="Z190" i="6"/>
  <c r="AA190" i="6"/>
  <c r="H191" i="6"/>
  <c r="I191" i="6"/>
  <c r="J191" i="6"/>
  <c r="R191" i="6"/>
  <c r="S191" i="6" s="1"/>
  <c r="T191" i="6"/>
  <c r="U191" i="6"/>
  <c r="W191" i="6"/>
  <c r="X191" i="6"/>
  <c r="Y191" i="6"/>
  <c r="Z191" i="6"/>
  <c r="AA191" i="6"/>
  <c r="H192" i="6"/>
  <c r="I192" i="6"/>
  <c r="J192" i="6"/>
  <c r="R192" i="6"/>
  <c r="S192" i="6" s="1"/>
  <c r="T192" i="6"/>
  <c r="U192" i="6"/>
  <c r="W192" i="6"/>
  <c r="X192" i="6"/>
  <c r="Y192" i="6"/>
  <c r="AA192" i="6"/>
  <c r="H193" i="6"/>
  <c r="I193" i="6"/>
  <c r="J193" i="6"/>
  <c r="R193" i="6"/>
  <c r="S193" i="6" s="1"/>
  <c r="T193" i="6"/>
  <c r="U193" i="6"/>
  <c r="W193" i="6"/>
  <c r="X193" i="6"/>
  <c r="Y193" i="6"/>
  <c r="AA193" i="6"/>
  <c r="H87" i="6"/>
  <c r="I87" i="6"/>
  <c r="J87" i="6"/>
  <c r="R87" i="6"/>
  <c r="S87" i="6" s="1"/>
  <c r="T87" i="6"/>
  <c r="U87" i="6"/>
  <c r="W87" i="6"/>
  <c r="X87" i="6"/>
  <c r="Y87" i="6"/>
  <c r="AA87" i="6"/>
  <c r="H88" i="6"/>
  <c r="I88" i="6"/>
  <c r="J88" i="6"/>
  <c r="R88" i="6"/>
  <c r="S88" i="6" s="1"/>
  <c r="T88" i="6"/>
  <c r="U88" i="6"/>
  <c r="W88" i="6"/>
  <c r="X88" i="6"/>
  <c r="Y88" i="6"/>
  <c r="AA88" i="6"/>
  <c r="H89" i="6"/>
  <c r="I89" i="6"/>
  <c r="J89" i="6"/>
  <c r="R89" i="6"/>
  <c r="S89" i="6" s="1"/>
  <c r="T89" i="6"/>
  <c r="U89" i="6"/>
  <c r="W89" i="6"/>
  <c r="X89" i="6"/>
  <c r="Y89" i="6"/>
  <c r="AA89" i="6"/>
  <c r="H90" i="6"/>
  <c r="I90" i="6"/>
  <c r="J90" i="6"/>
  <c r="R90" i="6"/>
  <c r="S90" i="6" s="1"/>
  <c r="T90" i="6"/>
  <c r="U90" i="6"/>
  <c r="W90" i="6"/>
  <c r="X90" i="6"/>
  <c r="Y90" i="6"/>
  <c r="AA90" i="6"/>
  <c r="H91" i="6"/>
  <c r="I91" i="6"/>
  <c r="J91" i="6"/>
  <c r="R91" i="6"/>
  <c r="S91" i="6" s="1"/>
  <c r="T91" i="6"/>
  <c r="U91" i="6"/>
  <c r="W91" i="6"/>
  <c r="X91" i="6"/>
  <c r="Y91" i="6"/>
  <c r="H92" i="6"/>
  <c r="I92" i="6"/>
  <c r="J92" i="6"/>
  <c r="R92" i="6"/>
  <c r="S92" i="6" s="1"/>
  <c r="T92" i="6"/>
  <c r="U92" i="6"/>
  <c r="W92" i="6"/>
  <c r="X92" i="6"/>
  <c r="Y92" i="6"/>
  <c r="AA92" i="6"/>
  <c r="H93" i="6"/>
  <c r="I93" i="6"/>
  <c r="J93" i="6"/>
  <c r="R93" i="6"/>
  <c r="S93" i="6" s="1"/>
  <c r="T93" i="6"/>
  <c r="U93" i="6"/>
  <c r="W93" i="6"/>
  <c r="X93" i="6"/>
  <c r="Y93" i="6"/>
  <c r="AA93" i="6"/>
  <c r="H94" i="6"/>
  <c r="I94" i="6"/>
  <c r="J94" i="6"/>
  <c r="R94" i="6"/>
  <c r="S94" i="6" s="1"/>
  <c r="T94" i="6"/>
  <c r="U94" i="6"/>
  <c r="W94" i="6"/>
  <c r="X94" i="6"/>
  <c r="Y94" i="6"/>
  <c r="AA94" i="6"/>
  <c r="H95" i="6"/>
  <c r="I95" i="6"/>
  <c r="J95" i="6"/>
  <c r="R95" i="6"/>
  <c r="S95" i="6" s="1"/>
  <c r="T95" i="6"/>
  <c r="U95" i="6"/>
  <c r="W95" i="6"/>
  <c r="X95" i="6"/>
  <c r="Y95" i="6"/>
  <c r="AA95" i="6"/>
  <c r="H96" i="6"/>
  <c r="I96" i="6"/>
  <c r="J96" i="6"/>
  <c r="R96" i="6"/>
  <c r="S96" i="6" s="1"/>
  <c r="T96" i="6"/>
  <c r="U96" i="6"/>
  <c r="W96" i="6"/>
  <c r="X96" i="6"/>
  <c r="Y96" i="6"/>
  <c r="AA96" i="6"/>
  <c r="H97" i="6"/>
  <c r="I97" i="6"/>
  <c r="J97" i="6"/>
  <c r="R97" i="6"/>
  <c r="S97" i="6" s="1"/>
  <c r="T97" i="6"/>
  <c r="U97" i="6"/>
  <c r="W97" i="6"/>
  <c r="X97" i="6"/>
  <c r="Y97" i="6"/>
  <c r="AA97" i="6"/>
  <c r="H98" i="6"/>
  <c r="I98" i="6"/>
  <c r="J98" i="6"/>
  <c r="R98" i="6"/>
  <c r="S98" i="6" s="1"/>
  <c r="T98" i="6"/>
  <c r="U98" i="6"/>
  <c r="W98" i="6"/>
  <c r="X98" i="6"/>
  <c r="Y98" i="6"/>
  <c r="AA98" i="6"/>
  <c r="H99" i="6"/>
  <c r="I99" i="6"/>
  <c r="J99" i="6"/>
  <c r="R99" i="6"/>
  <c r="S99" i="6" s="1"/>
  <c r="T99" i="6"/>
  <c r="U99" i="6"/>
  <c r="W99" i="6"/>
  <c r="X99" i="6"/>
  <c r="Y99" i="6"/>
  <c r="AA99" i="6"/>
  <c r="H100" i="6"/>
  <c r="I100" i="6"/>
  <c r="J100" i="6"/>
  <c r="R100" i="6"/>
  <c r="S100" i="6" s="1"/>
  <c r="T100" i="6"/>
  <c r="U100" i="6"/>
  <c r="W100" i="6"/>
  <c r="X100" i="6"/>
  <c r="Y100" i="6"/>
  <c r="AA100" i="6"/>
  <c r="B101" i="6"/>
  <c r="H101" i="6"/>
  <c r="I101" i="6"/>
  <c r="J101" i="6"/>
  <c r="R101" i="6"/>
  <c r="S101" i="6" s="1"/>
  <c r="T101" i="6"/>
  <c r="U101" i="6"/>
  <c r="W101" i="6"/>
  <c r="X101" i="6"/>
  <c r="Y101" i="6"/>
  <c r="AA101" i="6"/>
  <c r="Z192" i="6"/>
  <c r="Z193" i="6"/>
  <c r="Z87" i="6"/>
  <c r="Z120" i="6"/>
  <c r="Z148" i="6"/>
  <c r="Z88" i="6"/>
  <c r="Z89" i="6"/>
  <c r="Z90" i="6"/>
  <c r="Z91" i="6"/>
  <c r="Z92" i="6"/>
  <c r="Z95" i="6"/>
  <c r="AA222" i="6"/>
  <c r="Z222" i="6"/>
  <c r="Y222" i="6"/>
  <c r="X222" i="6"/>
  <c r="W222" i="6"/>
  <c r="U222" i="6"/>
  <c r="T222" i="6"/>
  <c r="R222" i="6"/>
  <c r="S222" i="6" s="1"/>
  <c r="J222" i="6"/>
  <c r="I222" i="6"/>
  <c r="H222" i="6"/>
  <c r="AA221" i="6"/>
  <c r="Z221" i="6"/>
  <c r="Y221" i="6"/>
  <c r="X221" i="6"/>
  <c r="W221" i="6"/>
  <c r="U221" i="6"/>
  <c r="T221" i="6"/>
  <c r="R221" i="6"/>
  <c r="S221" i="6" s="1"/>
  <c r="J221" i="6"/>
  <c r="I221" i="6"/>
  <c r="H221" i="6"/>
  <c r="AA220" i="6"/>
  <c r="Z220" i="6"/>
  <c r="Y220" i="6"/>
  <c r="X220" i="6"/>
  <c r="W220" i="6"/>
  <c r="U220" i="6"/>
  <c r="T220" i="6"/>
  <c r="R220" i="6"/>
  <c r="S220" i="6" s="1"/>
  <c r="J220" i="6"/>
  <c r="I220" i="6"/>
  <c r="H220" i="6"/>
  <c r="AA219" i="6"/>
  <c r="Z219" i="6"/>
  <c r="Y219" i="6"/>
  <c r="X219" i="6"/>
  <c r="W219" i="6"/>
  <c r="U219" i="6"/>
  <c r="T219" i="6"/>
  <c r="R219" i="6"/>
  <c r="S219" i="6" s="1"/>
  <c r="J219" i="6"/>
  <c r="I219" i="6"/>
  <c r="H219" i="6"/>
  <c r="AA218" i="6"/>
  <c r="Z218" i="6"/>
  <c r="Y218" i="6"/>
  <c r="X218" i="6"/>
  <c r="W218" i="6"/>
  <c r="U218" i="6"/>
  <c r="T218" i="6"/>
  <c r="R218" i="6"/>
  <c r="S218" i="6" s="1"/>
  <c r="J218" i="6"/>
  <c r="I218" i="6"/>
  <c r="H218" i="6"/>
  <c r="AA217" i="6"/>
  <c r="Z217" i="6"/>
  <c r="Y217" i="6"/>
  <c r="X217" i="6"/>
  <c r="W217" i="6"/>
  <c r="U217" i="6"/>
  <c r="T217" i="6"/>
  <c r="R217" i="6"/>
  <c r="S217" i="6" s="1"/>
  <c r="J217" i="6"/>
  <c r="I217" i="6"/>
  <c r="H217" i="6"/>
  <c r="AA216" i="6"/>
  <c r="Z216" i="6"/>
  <c r="Y216" i="6"/>
  <c r="X216" i="6"/>
  <c r="W216" i="6"/>
  <c r="U216" i="6"/>
  <c r="T216" i="6"/>
  <c r="R216" i="6"/>
  <c r="S216" i="6" s="1"/>
  <c r="J216" i="6"/>
  <c r="I216" i="6"/>
  <c r="H216" i="6"/>
  <c r="AA215" i="6"/>
  <c r="Z215" i="6"/>
  <c r="Y215" i="6"/>
  <c r="X215" i="6"/>
  <c r="W215" i="6"/>
  <c r="U215" i="6"/>
  <c r="T215" i="6"/>
  <c r="R215" i="6"/>
  <c r="S215" i="6" s="1"/>
  <c r="J215" i="6"/>
  <c r="I215" i="6"/>
  <c r="H215" i="6"/>
  <c r="AA214" i="6"/>
  <c r="Z214" i="6"/>
  <c r="Y214" i="6"/>
  <c r="X214" i="6"/>
  <c r="W214" i="6"/>
  <c r="U214" i="6"/>
  <c r="T214" i="6"/>
  <c r="R214" i="6"/>
  <c r="S214" i="6" s="1"/>
  <c r="J214" i="6"/>
  <c r="I214" i="6"/>
  <c r="H214" i="6"/>
  <c r="AA213" i="6"/>
  <c r="Z213" i="6"/>
  <c r="Y213" i="6"/>
  <c r="X213" i="6"/>
  <c r="W213" i="6"/>
  <c r="U213" i="6"/>
  <c r="T213" i="6"/>
  <c r="R213" i="6"/>
  <c r="S213" i="6" s="1"/>
  <c r="J213" i="6"/>
  <c r="I213" i="6"/>
  <c r="H213" i="6"/>
  <c r="AA212" i="6"/>
  <c r="Z212" i="6"/>
  <c r="Y212" i="6"/>
  <c r="X212" i="6"/>
  <c r="W212" i="6"/>
  <c r="U212" i="6"/>
  <c r="T212" i="6"/>
  <c r="R212" i="6"/>
  <c r="S212" i="6" s="1"/>
  <c r="J212" i="6"/>
  <c r="I212" i="6"/>
  <c r="H212" i="6"/>
  <c r="AA211" i="6"/>
  <c r="Z211" i="6"/>
  <c r="Y211" i="6"/>
  <c r="X211" i="6"/>
  <c r="W211" i="6"/>
  <c r="U211" i="6"/>
  <c r="T211" i="6"/>
  <c r="R211" i="6"/>
  <c r="S211" i="6" s="1"/>
  <c r="J211" i="6"/>
  <c r="I211" i="6"/>
  <c r="H211" i="6"/>
  <c r="AA210" i="6"/>
  <c r="Z210" i="6"/>
  <c r="Y210" i="6"/>
  <c r="X210" i="6"/>
  <c r="W210" i="6"/>
  <c r="U210" i="6"/>
  <c r="T210" i="6"/>
  <c r="R210" i="6"/>
  <c r="S210" i="6" s="1"/>
  <c r="J210" i="6"/>
  <c r="I210" i="6"/>
  <c r="H210" i="6"/>
  <c r="AA209" i="6"/>
  <c r="Z209" i="6"/>
  <c r="Y209" i="6"/>
  <c r="X209" i="6"/>
  <c r="W209" i="6"/>
  <c r="U209" i="6"/>
  <c r="T209" i="6"/>
  <c r="R209" i="6"/>
  <c r="S209" i="6" s="1"/>
  <c r="J209" i="6"/>
  <c r="I209" i="6"/>
  <c r="H209" i="6"/>
  <c r="AA208" i="6"/>
  <c r="Z208" i="6"/>
  <c r="Y208" i="6"/>
  <c r="X208" i="6"/>
  <c r="W208" i="6"/>
  <c r="U208" i="6"/>
  <c r="T208" i="6"/>
  <c r="R208" i="6"/>
  <c r="S208" i="6" s="1"/>
  <c r="J208" i="6"/>
  <c r="I208" i="6"/>
  <c r="H208" i="6"/>
  <c r="AA207" i="6"/>
  <c r="Z207" i="6"/>
  <c r="Y207" i="6"/>
  <c r="X207" i="6"/>
  <c r="W207" i="6"/>
  <c r="U207" i="6"/>
  <c r="T207" i="6"/>
  <c r="R207" i="6"/>
  <c r="S207" i="6" s="1"/>
  <c r="J207" i="6"/>
  <c r="I207" i="6"/>
  <c r="H207" i="6"/>
  <c r="AA206" i="6"/>
  <c r="Z206" i="6"/>
  <c r="Y206" i="6"/>
  <c r="X206" i="6"/>
  <c r="W206" i="6"/>
  <c r="U206" i="6"/>
  <c r="T206" i="6"/>
  <c r="R206" i="6"/>
  <c r="S206" i="6" s="1"/>
  <c r="J206" i="6"/>
  <c r="I206" i="6"/>
  <c r="H206" i="6"/>
  <c r="AA205" i="6"/>
  <c r="Z205" i="6"/>
  <c r="Y205" i="6"/>
  <c r="X205" i="6"/>
  <c r="W205" i="6"/>
  <c r="U205" i="6"/>
  <c r="T205" i="6"/>
  <c r="R205" i="6"/>
  <c r="S205" i="6" s="1"/>
  <c r="J205" i="6"/>
  <c r="I205" i="6"/>
  <c r="H205" i="6"/>
  <c r="AA204" i="6"/>
  <c r="Z204" i="6"/>
  <c r="Y204" i="6"/>
  <c r="X204" i="6"/>
  <c r="W204" i="6"/>
  <c r="U204" i="6"/>
  <c r="T204" i="6"/>
  <c r="J204" i="6"/>
  <c r="I204" i="6"/>
  <c r="AA203" i="6"/>
  <c r="Z203" i="6"/>
  <c r="Y203" i="6"/>
  <c r="X203" i="6"/>
  <c r="W203" i="6"/>
  <c r="U203" i="6"/>
  <c r="T203" i="6"/>
  <c r="R203" i="6"/>
  <c r="S203" i="6" s="1"/>
  <c r="J203" i="6"/>
  <c r="I203" i="6"/>
  <c r="H203" i="6"/>
  <c r="AA86" i="6"/>
  <c r="Y86" i="6"/>
  <c r="X86" i="6"/>
  <c r="W86" i="6"/>
  <c r="U86" i="6"/>
  <c r="T86" i="6"/>
  <c r="R86" i="6"/>
  <c r="S86" i="6" s="1"/>
  <c r="J86" i="6"/>
  <c r="I86" i="6"/>
  <c r="H86" i="6"/>
  <c r="AA85" i="6"/>
  <c r="Y85" i="6"/>
  <c r="X85" i="6"/>
  <c r="W85" i="6"/>
  <c r="U85" i="6"/>
  <c r="T85" i="6"/>
  <c r="R85" i="6"/>
  <c r="S85" i="6" s="1"/>
  <c r="J85" i="6"/>
  <c r="I85" i="6"/>
  <c r="H85" i="6"/>
  <c r="AA84" i="6"/>
  <c r="Y84" i="6"/>
  <c r="X84" i="6"/>
  <c r="W84" i="6"/>
  <c r="U84" i="6"/>
  <c r="T84" i="6"/>
  <c r="R84" i="6"/>
  <c r="S84" i="6" s="1"/>
  <c r="J84" i="6"/>
  <c r="I84" i="6"/>
  <c r="H84" i="6"/>
  <c r="AA83" i="6"/>
  <c r="Y83" i="6"/>
  <c r="X83" i="6"/>
  <c r="W83" i="6"/>
  <c r="U83" i="6"/>
  <c r="T83" i="6"/>
  <c r="R83" i="6"/>
  <c r="S83" i="6" s="1"/>
  <c r="J83" i="6"/>
  <c r="I83" i="6"/>
  <c r="H83" i="6"/>
  <c r="AA82" i="6"/>
  <c r="Y82" i="6"/>
  <c r="X82" i="6"/>
  <c r="W82" i="6"/>
  <c r="U82" i="6"/>
  <c r="T82" i="6"/>
  <c r="R82" i="6"/>
  <c r="S82" i="6" s="1"/>
  <c r="J82" i="6"/>
  <c r="I82" i="6"/>
  <c r="H82" i="6"/>
  <c r="AA81" i="6"/>
  <c r="Y81" i="6"/>
  <c r="X81" i="6"/>
  <c r="W81" i="6"/>
  <c r="U81" i="6"/>
  <c r="T81" i="6"/>
  <c r="R81" i="6"/>
  <c r="S81" i="6" s="1"/>
  <c r="J81" i="6"/>
  <c r="I81" i="6"/>
  <c r="H81" i="6"/>
  <c r="AA80" i="6"/>
  <c r="Y80" i="6"/>
  <c r="X80" i="6"/>
  <c r="W80" i="6"/>
  <c r="U80" i="6"/>
  <c r="T80" i="6"/>
  <c r="R80" i="6"/>
  <c r="S80" i="6" s="1"/>
  <c r="J80" i="6"/>
  <c r="I80" i="6"/>
  <c r="H80" i="6"/>
  <c r="AA79" i="6"/>
  <c r="Y79" i="6"/>
  <c r="X79" i="6"/>
  <c r="W79" i="6"/>
  <c r="U79" i="6"/>
  <c r="T79" i="6"/>
  <c r="R79" i="6"/>
  <c r="S79" i="6" s="1"/>
  <c r="J79" i="6"/>
  <c r="I79" i="6"/>
  <c r="H79" i="6"/>
  <c r="AA78" i="6"/>
  <c r="Y78" i="6"/>
  <c r="X78" i="6"/>
  <c r="W78" i="6"/>
  <c r="U78" i="6"/>
  <c r="T78" i="6"/>
  <c r="R78" i="6"/>
  <c r="S78" i="6" s="1"/>
  <c r="J78" i="6"/>
  <c r="I78" i="6"/>
  <c r="H78" i="6"/>
  <c r="AA77" i="6"/>
  <c r="Y77" i="6"/>
  <c r="X77" i="6"/>
  <c r="W77" i="6"/>
  <c r="U77" i="6"/>
  <c r="T77" i="6"/>
  <c r="R77" i="6"/>
  <c r="S77" i="6" s="1"/>
  <c r="I77" i="6"/>
  <c r="H77" i="6"/>
  <c r="AA76" i="6"/>
  <c r="Y76" i="6"/>
  <c r="X76" i="6"/>
  <c r="W76" i="6"/>
  <c r="U76" i="6"/>
  <c r="T76" i="6"/>
  <c r="R76" i="6"/>
  <c r="S76" i="6" s="1"/>
  <c r="J76" i="6"/>
  <c r="I76" i="6"/>
  <c r="H76" i="6"/>
  <c r="AA75" i="6"/>
  <c r="Y75" i="6"/>
  <c r="X75" i="6"/>
  <c r="W75" i="6"/>
  <c r="U75" i="6"/>
  <c r="T75" i="6"/>
  <c r="R75" i="6"/>
  <c r="S75" i="6" s="1"/>
  <c r="J75" i="6"/>
  <c r="I75" i="6"/>
  <c r="H75" i="6"/>
  <c r="AA74" i="6"/>
  <c r="Y74" i="6"/>
  <c r="X74" i="6"/>
  <c r="W74" i="6"/>
  <c r="U74" i="6"/>
  <c r="T74" i="6"/>
  <c r="R74" i="6"/>
  <c r="S74" i="6" s="1"/>
  <c r="J74" i="6"/>
  <c r="I74" i="6"/>
  <c r="H74" i="6"/>
  <c r="Z119" i="6" l="1"/>
  <c r="T199" i="6"/>
  <c r="Z74" i="6"/>
  <c r="Z105" i="6"/>
  <c r="Z75" i="6"/>
  <c r="Z76" i="6"/>
  <c r="Z78" i="6"/>
  <c r="Z77" i="6" l="1"/>
  <c r="Z109" i="6"/>
  <c r="Z106" i="6"/>
  <c r="Z107" i="6"/>
  <c r="AZ230" i="1"/>
  <c r="AY230" i="1"/>
  <c r="AW230" i="1"/>
  <c r="AX230" i="1" s="1"/>
  <c r="AT230" i="1"/>
  <c r="AS230" i="1"/>
  <c r="AR230" i="1"/>
  <c r="AQ230" i="1"/>
  <c r="AK230" i="1"/>
  <c r="AL230" i="1" s="1"/>
  <c r="AC230" i="1"/>
  <c r="AZ229" i="1"/>
  <c r="AY229" i="1"/>
  <c r="AW229" i="1"/>
  <c r="AX229" i="1" s="1"/>
  <c r="AT229" i="1"/>
  <c r="AS229" i="1"/>
  <c r="AR229" i="1"/>
  <c r="AQ229" i="1"/>
  <c r="AK229" i="1"/>
  <c r="AL229" i="1" s="1"/>
  <c r="AZ228" i="1"/>
  <c r="AY228" i="1"/>
  <c r="AW228" i="1"/>
  <c r="AX228" i="1" s="1"/>
  <c r="AT228" i="1"/>
  <c r="AS228" i="1"/>
  <c r="AR228" i="1"/>
  <c r="AQ228" i="1"/>
  <c r="AK228" i="1"/>
  <c r="AL228" i="1" s="1"/>
  <c r="AZ227" i="1"/>
  <c r="AY227" i="1"/>
  <c r="AW227" i="1"/>
  <c r="AX227" i="1" s="1"/>
  <c r="AT227" i="1"/>
  <c r="AS227" i="1"/>
  <c r="AR227" i="1"/>
  <c r="AQ227" i="1"/>
  <c r="AK227" i="1"/>
  <c r="AL227" i="1" s="1"/>
  <c r="AC227" i="1"/>
  <c r="AZ226" i="1"/>
  <c r="AY226" i="1"/>
  <c r="AW226" i="1"/>
  <c r="AX226" i="1" s="1"/>
  <c r="AT226" i="1"/>
  <c r="AS226" i="1"/>
  <c r="AR226" i="1"/>
  <c r="AQ226" i="1"/>
  <c r="AK226" i="1"/>
  <c r="AL226" i="1" s="1"/>
  <c r="AZ225" i="1"/>
  <c r="AY225" i="1"/>
  <c r="AW225" i="1"/>
  <c r="AX225" i="1" s="1"/>
  <c r="AT225" i="1"/>
  <c r="AS225" i="1"/>
  <c r="AR225" i="1"/>
  <c r="AQ225" i="1"/>
  <c r="AK225" i="1"/>
  <c r="AL225" i="1" s="1"/>
  <c r="AZ224" i="1"/>
  <c r="AY224" i="1"/>
  <c r="AW224" i="1"/>
  <c r="AX224" i="1" s="1"/>
  <c r="AT224" i="1"/>
  <c r="AS224" i="1"/>
  <c r="AR224" i="1"/>
  <c r="AQ224" i="1"/>
  <c r="AK224" i="1"/>
  <c r="AL224" i="1" s="1"/>
  <c r="AC224" i="1"/>
  <c r="AZ223" i="1"/>
  <c r="AY223" i="1"/>
  <c r="AW223" i="1"/>
  <c r="AX223" i="1" s="1"/>
  <c r="AT223" i="1"/>
  <c r="AS223" i="1"/>
  <c r="AR223" i="1"/>
  <c r="AQ223" i="1"/>
  <c r="AK223" i="1"/>
  <c r="AL223" i="1" s="1"/>
  <c r="AZ222" i="1"/>
  <c r="AY222" i="1"/>
  <c r="AW222" i="1"/>
  <c r="AX222" i="1" s="1"/>
  <c r="AT222" i="1"/>
  <c r="AS222" i="1"/>
  <c r="AR222" i="1"/>
  <c r="AQ222" i="1"/>
  <c r="AK222" i="1"/>
  <c r="AL222" i="1" s="1"/>
  <c r="AZ221" i="1"/>
  <c r="AY221" i="1"/>
  <c r="AW221" i="1"/>
  <c r="AX221" i="1" s="1"/>
  <c r="AT221" i="1"/>
  <c r="AS221" i="1"/>
  <c r="AR221" i="1"/>
  <c r="AQ221" i="1"/>
  <c r="AK221" i="1"/>
  <c r="AL221" i="1" s="1"/>
  <c r="AZ220" i="1"/>
  <c r="AY220" i="1"/>
  <c r="AW220" i="1"/>
  <c r="AX220" i="1" s="1"/>
  <c r="AT220" i="1"/>
  <c r="AS220" i="1"/>
  <c r="AR220" i="1"/>
  <c r="AQ220" i="1"/>
  <c r="AK220" i="1"/>
  <c r="AL220" i="1" s="1"/>
  <c r="AC220" i="1"/>
  <c r="AZ219" i="1"/>
  <c r="AY219" i="1"/>
  <c r="AW219" i="1"/>
  <c r="AX219" i="1" s="1"/>
  <c r="AT219" i="1"/>
  <c r="AS219" i="1"/>
  <c r="AR219" i="1"/>
  <c r="AQ219" i="1"/>
  <c r="AK219" i="1"/>
  <c r="AL219" i="1" s="1"/>
  <c r="AC219" i="1"/>
  <c r="AZ218" i="1"/>
  <c r="AY218" i="1"/>
  <c r="AW218" i="1"/>
  <c r="AX218" i="1" s="1"/>
  <c r="AT218" i="1"/>
  <c r="AS218" i="1"/>
  <c r="AR218" i="1"/>
  <c r="AQ218" i="1"/>
  <c r="AK218" i="1"/>
  <c r="AL218" i="1" s="1"/>
  <c r="AZ217" i="1"/>
  <c r="AY217" i="1"/>
  <c r="AW217" i="1"/>
  <c r="AX217" i="1" s="1"/>
  <c r="AT217" i="1"/>
  <c r="AS217" i="1"/>
  <c r="AR217" i="1"/>
  <c r="AQ217" i="1"/>
  <c r="AK217" i="1"/>
  <c r="AL217" i="1" s="1"/>
  <c r="AZ216" i="1"/>
  <c r="AY216" i="1"/>
  <c r="AW216" i="1"/>
  <c r="AX216" i="1" s="1"/>
  <c r="AT216" i="1"/>
  <c r="AS216" i="1"/>
  <c r="AR216" i="1"/>
  <c r="AQ216" i="1"/>
  <c r="AK216" i="1"/>
  <c r="AL216" i="1" s="1"/>
  <c r="AC216" i="1"/>
  <c r="AZ215" i="1"/>
  <c r="AY215" i="1"/>
  <c r="AW215" i="1"/>
  <c r="AX215" i="1" s="1"/>
  <c r="AT215" i="1"/>
  <c r="AS215" i="1"/>
  <c r="AR215" i="1"/>
  <c r="AQ215" i="1"/>
  <c r="AK215" i="1"/>
  <c r="AL215" i="1" s="1"/>
  <c r="AZ214" i="1"/>
  <c r="AY214" i="1"/>
  <c r="AW214" i="1"/>
  <c r="AX214" i="1" s="1"/>
  <c r="AT214" i="1"/>
  <c r="AS214" i="1"/>
  <c r="AR214" i="1"/>
  <c r="AQ214" i="1"/>
  <c r="AK214" i="1"/>
  <c r="AL214" i="1" s="1"/>
  <c r="AC214" i="1"/>
  <c r="AZ213" i="1"/>
  <c r="AY213" i="1"/>
  <c r="AW213" i="1"/>
  <c r="AX213" i="1" s="1"/>
  <c r="AT213" i="1"/>
  <c r="AS213" i="1"/>
  <c r="AR213" i="1"/>
  <c r="AQ213" i="1"/>
  <c r="AK213" i="1"/>
  <c r="AL213" i="1" s="1"/>
  <c r="AC213" i="1"/>
  <c r="AZ212" i="1"/>
  <c r="AY212" i="1"/>
  <c r="AW212" i="1"/>
  <c r="AX212" i="1" s="1"/>
  <c r="AS212" i="1"/>
  <c r="AK212" i="1"/>
  <c r="AZ211" i="1"/>
  <c r="AY211" i="1"/>
  <c r="AW211" i="1"/>
  <c r="AX211" i="1" s="1"/>
  <c r="AT211" i="1"/>
  <c r="AS211" i="1"/>
  <c r="AR211" i="1"/>
  <c r="AQ211" i="1"/>
  <c r="AK211" i="1"/>
  <c r="AL211" i="1" s="1"/>
  <c r="AC211" i="1"/>
  <c r="Z198" i="6" l="1"/>
  <c r="Z118" i="6" l="1"/>
  <c r="Z117" i="6"/>
  <c r="Z116" i="6" l="1"/>
  <c r="Z115" i="6"/>
  <c r="Z114" i="6"/>
  <c r="Z182" i="6" l="1"/>
  <c r="Z108" i="6"/>
  <c r="Z86" i="6"/>
  <c r="Z85" i="6"/>
  <c r="Z189" i="6"/>
  <c r="Z188" i="6" l="1"/>
  <c r="Z187" i="6"/>
  <c r="Z186" i="6"/>
  <c r="Z84" i="6"/>
  <c r="Z83" i="6"/>
  <c r="Z121" i="6"/>
  <c r="Z81" i="6"/>
  <c r="Z112" i="6"/>
  <c r="Z201" i="6"/>
  <c r="Z82" i="6" l="1"/>
  <c r="Z122" i="6"/>
  <c r="Z79" i="6"/>
  <c r="Z111" i="6"/>
  <c r="Z80" i="6"/>
  <c r="Z113" i="6"/>
</calcChain>
</file>

<file path=xl/sharedStrings.xml><?xml version="1.0" encoding="utf-8"?>
<sst xmlns="http://schemas.openxmlformats.org/spreadsheetml/2006/main" count="11082" uniqueCount="914">
  <si>
    <t>Breve descripción de Comunicación Social y Publicidad Oficial (Lenguaje Ciudadano)</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</si>
  <si>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</si>
  <si>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</si>
  <si>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</si>
  <si>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</si>
  <si>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</si>
  <si>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</si>
  <si>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</si>
  <si>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</si>
  <si>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</si>
  <si>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</si>
  <si>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</si>
  <si>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</si>
  <si>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</si>
  <si>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</si>
  <si>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</si>
  <si>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</si>
  <si>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</si>
  <si>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</si>
  <si>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</si>
  <si>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</si>
  <si>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</si>
  <si>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</si>
  <si>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</si>
  <si>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</si>
  <si>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</si>
  <si>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</si>
  <si>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</si>
  <si>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</si>
  <si>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</si>
  <si>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</si>
  <si>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</si>
  <si>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</si>
  <si>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</si>
  <si>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</si>
  <si>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</si>
  <si>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</si>
  <si>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</si>
  <si>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</si>
  <si>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</si>
  <si>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</si>
  <si>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</si>
  <si>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</si>
  <si>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</si>
  <si>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</si>
  <si>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</si>
  <si>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</si>
  <si>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</si>
  <si>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</si>
  <si>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</si>
  <si>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</si>
  <si>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</si>
  <si>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</si>
  <si>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</si>
  <si>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</si>
  <si>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</si>
  <si>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</si>
  <si>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</si>
  <si>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</si>
  <si>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</si>
  <si>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</si>
  <si>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</si>
  <si>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</si>
  <si>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</si>
  <si>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</si>
  <si>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</si>
  <si>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</si>
  <si>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</si>
  <si>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</si>
  <si>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</si>
  <si>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</si>
  <si>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</si>
  <si>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</si>
  <si>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</si>
  <si>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</si>
  <si>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</si>
  <si>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</si>
  <si>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</si>
  <si>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</si>
  <si>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</si>
  <si>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</si>
  <si>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</si>
  <si>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</si>
  <si>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</si>
  <si>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</si>
  <si>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</si>
  <si>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</si>
  <si>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</si>
  <si>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</si>
  <si>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</si>
  <si>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</si>
  <si>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</si>
  <si>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</si>
  <si>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</si>
  <si>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</si>
  <si>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</si>
  <si>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</si>
  <si>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</si>
  <si>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</si>
  <si>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</si>
  <si>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MEN-970908-7C0</t>
  </si>
  <si>
    <t>Medio Entertainment S.A de C.V</t>
  </si>
  <si>
    <t>A 1426</t>
  </si>
  <si>
    <t>OEB-070613-JX8</t>
  </si>
  <si>
    <t>Servicios de Difusión e Mensajes, programas, Actividades y Campañas del H. Ayuntamiento en el Diario Provincia.</t>
  </si>
  <si>
    <t>Publicidad en Diario</t>
  </si>
  <si>
    <t>Periódico</t>
  </si>
  <si>
    <t>Servicios de Divulgación de los proyectos y avances de las diferentes Actividades que realiza el H. Ayuntamiento de Morelia</t>
  </si>
  <si>
    <t>A90, A91, A 22211, 34</t>
  </si>
  <si>
    <t>Aún no hay Facturas Existentes</t>
  </si>
  <si>
    <t>Revista</t>
  </si>
  <si>
    <t>Publicidad en Revista</t>
  </si>
  <si>
    <t>VMI-600516-JG7</t>
  </si>
  <si>
    <t>V 291</t>
  </si>
  <si>
    <t>V 293</t>
  </si>
  <si>
    <t>Servicios de Difusión del quehacer del H. Ayuntamiento de Morelia y de los bienes y servicios públicos que prestan las diferentes dependencias que lo conforman</t>
  </si>
  <si>
    <t>V 298</t>
  </si>
  <si>
    <t>Difusión de actividades programas y campañas del H. Ayuntamiento de Morelia.</t>
  </si>
  <si>
    <t>V 302</t>
  </si>
  <si>
    <t>Casa Editorial ABC de Michoacán S.A de C.V</t>
  </si>
  <si>
    <t>CEA-060922-657</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</si>
  <si>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</si>
  <si>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</si>
  <si>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</si>
  <si>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</si>
  <si>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</si>
  <si>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</si>
  <si>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</si>
  <si>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</si>
  <si>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</si>
  <si>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</si>
  <si>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</si>
  <si>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</si>
  <si>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</si>
  <si>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</si>
  <si>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</si>
  <si>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</si>
  <si>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</si>
  <si>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</si>
  <si>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</si>
  <si>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</si>
  <si>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</si>
  <si>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</si>
  <si>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</si>
  <si>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</si>
  <si>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</si>
  <si>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</si>
  <si>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</si>
  <si>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</si>
  <si>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</si>
  <si>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</si>
  <si>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</si>
  <si>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</si>
  <si>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</si>
  <si>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</si>
  <si>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</si>
  <si>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</si>
  <si>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</si>
  <si>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</si>
  <si>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</si>
  <si>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</si>
  <si>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</si>
  <si>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</si>
  <si>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</si>
  <si>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</si>
  <si>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</si>
  <si>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</si>
  <si>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</si>
  <si>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</si>
  <si>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</si>
  <si>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</si>
  <si>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</si>
  <si>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</si>
  <si>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</si>
  <si>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</si>
  <si>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</si>
  <si>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</si>
  <si>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</si>
  <si>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</si>
  <si>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</si>
  <si>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</si>
  <si>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SAP-070212-2NA</t>
  </si>
  <si>
    <t>Radio y Televisión en Internet</t>
  </si>
  <si>
    <t>Spots en Radio y Televisión en Internet</t>
  </si>
  <si>
    <t>SA/DCS/S/72/2017</t>
  </si>
  <si>
    <t>SA/DCS/S/83/2017</t>
  </si>
  <si>
    <t>Andrés Mariano</t>
  </si>
  <si>
    <t>Resillas</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</si>
  <si>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</si>
  <si>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</si>
  <si>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</si>
  <si>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</si>
  <si>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</si>
  <si>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</si>
  <si>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</si>
  <si>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</si>
  <si>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</si>
  <si>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</si>
  <si>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</si>
  <si>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</si>
  <si>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</si>
  <si>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</si>
  <si>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</si>
  <si>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</si>
  <si>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</si>
  <si>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</si>
  <si>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</si>
  <si>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</si>
  <si>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</si>
  <si>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</si>
  <si>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</si>
  <si>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</si>
  <si>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</si>
  <si>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</si>
  <si>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</si>
  <si>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</si>
  <si>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</si>
  <si>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</si>
  <si>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</si>
  <si>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A 2610</t>
  </si>
  <si>
    <t>SA/DCS/S/97/2017</t>
  </si>
  <si>
    <t>A 1742</t>
  </si>
  <si>
    <t>SA/DCS/S/98/2017</t>
  </si>
  <si>
    <t>A 1743</t>
  </si>
  <si>
    <t>SA/DCS/S/99/2017</t>
  </si>
  <si>
    <t>A 1778</t>
  </si>
  <si>
    <t>SA/DCS/S/100/2017</t>
  </si>
  <si>
    <t>A 1820</t>
  </si>
  <si>
    <t>SA/DCS/S/80/2017</t>
  </si>
  <si>
    <t>Grupo Acir  S.A de C.V</t>
  </si>
  <si>
    <t>GAC-650608-AM5</t>
  </si>
  <si>
    <t>ND</t>
  </si>
  <si>
    <t>Contratante y Solicitante</t>
  </si>
  <si>
    <t>José Sidartha Hernández Hernández. Jefe de Departamento de Recepción</t>
  </si>
  <si>
    <t>Sin Competencia del Municipio</t>
  </si>
  <si>
    <t>Observaciones</t>
  </si>
  <si>
    <t>Amplia Cobertura Mediática en el Municipio</t>
  </si>
  <si>
    <t>A 87, A 92, A 22213, 36, 7 A y 189 A</t>
  </si>
  <si>
    <t xml:space="preserve">271 A, </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</si>
  <si>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</si>
  <si>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</si>
  <si>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</si>
  <si>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</si>
  <si>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</si>
  <si>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</si>
  <si>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</si>
  <si>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</si>
  <si>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</si>
  <si>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</si>
  <si>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</si>
  <si>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</si>
  <si>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</si>
  <si>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</si>
  <si>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</si>
  <si>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</si>
  <si>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</si>
  <si>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</si>
  <si>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</si>
  <si>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</si>
  <si>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</si>
  <si>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</si>
  <si>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</si>
  <si>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</si>
  <si>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</si>
  <si>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</si>
  <si>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</si>
  <si>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</si>
  <si>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</si>
  <si>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</si>
  <si>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</si>
  <si>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</si>
  <si>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</si>
  <si>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</si>
  <si>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</si>
  <si>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</si>
  <si>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</si>
  <si>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</si>
  <si>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</si>
  <si>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</si>
  <si>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</si>
  <si>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</si>
  <si>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</si>
  <si>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</si>
  <si>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</si>
  <si>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</si>
  <si>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</si>
  <si>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</si>
  <si>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</si>
  <si>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</si>
  <si>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</si>
  <si>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</si>
  <si>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</si>
  <si>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</si>
  <si>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</si>
  <si>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</si>
  <si>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</si>
  <si>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</si>
  <si>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</si>
  <si>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</si>
  <si>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</si>
  <si>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</si>
  <si>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</si>
  <si>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</si>
  <si>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</si>
  <si>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</si>
  <si>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</si>
  <si>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</si>
  <si>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</si>
  <si>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</si>
  <si>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</si>
  <si>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</si>
  <si>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</si>
  <si>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</si>
  <si>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</si>
  <si>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</si>
  <si>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</si>
  <si>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</si>
  <si>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</si>
  <si>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</si>
  <si>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</si>
  <si>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Iriarte</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</si>
  <si>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</si>
  <si>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</si>
  <si>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</si>
  <si>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</si>
  <si>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</si>
  <si>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</si>
  <si>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</si>
  <si>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</si>
  <si>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</si>
  <si>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</si>
  <si>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</si>
  <si>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</si>
  <si>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</si>
  <si>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</si>
  <si>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</si>
  <si>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</si>
  <si>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</si>
  <si>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</si>
  <si>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</si>
  <si>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</si>
  <si>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</si>
  <si>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</si>
  <si>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</si>
  <si>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</si>
  <si>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</si>
  <si>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</si>
  <si>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</si>
  <si>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</si>
  <si>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</si>
  <si>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</si>
  <si>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</si>
  <si>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</si>
  <si>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</si>
  <si>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</si>
  <si>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</si>
  <si>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</si>
  <si>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</si>
  <si>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</si>
  <si>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</si>
  <si>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</si>
  <si>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</si>
  <si>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</si>
  <si>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</si>
  <si>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</si>
  <si>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RACA-760621-RV9</t>
  </si>
  <si>
    <t>Servicios de Difusión de mensajes sobre programas y actividades del Ayuntamiento.</t>
  </si>
  <si>
    <t xml:space="preserve">363, 381, </t>
  </si>
  <si>
    <t>SA/DCS/S/020/2017</t>
  </si>
  <si>
    <t>Luis Ricardo</t>
  </si>
  <si>
    <t xml:space="preserve">León </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</si>
  <si>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</si>
  <si>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</si>
  <si>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</si>
  <si>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</si>
  <si>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</si>
  <si>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</si>
  <si>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</si>
  <si>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</si>
  <si>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</si>
  <si>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</si>
  <si>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</si>
  <si>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</si>
  <si>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</si>
  <si>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</si>
  <si>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</si>
  <si>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</si>
  <si>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</si>
  <si>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</si>
  <si>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</si>
  <si>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</si>
  <si>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</si>
  <si>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</si>
  <si>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</si>
  <si>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</si>
  <si>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</si>
  <si>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</si>
  <si>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</si>
  <si>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</si>
  <si>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</si>
  <si>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</si>
  <si>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</si>
  <si>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</si>
  <si>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</si>
  <si>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</si>
  <si>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</si>
  <si>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</si>
  <si>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</si>
  <si>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</si>
  <si>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</si>
  <si>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Servicios de Difusión de Campañas Predial y Descuentos 2017, Agua sin Aumento y Sigue en el Juego.</t>
  </si>
  <si>
    <t>A021992, A021993</t>
  </si>
  <si>
    <t>SA/DCS/S/036/2017</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</si>
  <si>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</si>
  <si>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</si>
  <si>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</si>
  <si>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</si>
  <si>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</si>
  <si>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</si>
  <si>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</si>
  <si>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</si>
  <si>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</si>
  <si>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</si>
  <si>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</si>
  <si>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</si>
  <si>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</si>
  <si>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</si>
  <si>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</si>
  <si>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</si>
  <si>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</si>
  <si>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</si>
  <si>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</si>
  <si>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</si>
  <si>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</si>
  <si>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</si>
  <si>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</si>
  <si>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</si>
  <si>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</si>
  <si>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</si>
  <si>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</si>
  <si>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</si>
  <si>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</si>
  <si>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</si>
  <si>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</si>
  <si>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</si>
  <si>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</si>
  <si>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</si>
  <si>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 xml:space="preserve">A 10357
</t>
  </si>
  <si>
    <t>SA/DCS/S/047/2017</t>
  </si>
  <si>
    <t>UMS-300101-KE8</t>
  </si>
  <si>
    <t>A 7895</t>
  </si>
  <si>
    <t>SA/DCS/S/81/2017</t>
  </si>
  <si>
    <t>Francisco Javier</t>
  </si>
  <si>
    <t>Difusión de Medidas de Austeridad del H. Ayuntamiento.</t>
  </si>
  <si>
    <t>F42FD3D181AD</t>
  </si>
  <si>
    <t>SA/DCS/S/115/2017</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</si>
  <si>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</si>
  <si>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</si>
  <si>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</si>
  <si>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</si>
  <si>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</si>
  <si>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</si>
  <si>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</si>
  <si>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</si>
  <si>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</si>
  <si>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1A - 211</t>
  </si>
  <si>
    <t>TMMEJ/COT/DCS/008/2017</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</si>
  <si>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</si>
  <si>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</si>
  <si>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</si>
  <si>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</si>
  <si>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</si>
  <si>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</si>
  <si>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</si>
  <si>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</si>
  <si>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</si>
  <si>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</si>
  <si>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</si>
  <si>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</si>
  <si>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</si>
  <si>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</si>
  <si>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</si>
  <si>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</si>
  <si>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</si>
  <si>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</si>
  <si>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</si>
  <si>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</si>
  <si>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</si>
  <si>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</si>
  <si>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</si>
  <si>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</si>
  <si>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</si>
  <si>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</si>
  <si>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</si>
  <si>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</si>
  <si>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</si>
  <si>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</si>
  <si>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</si>
  <si>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</si>
  <si>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</si>
  <si>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</si>
  <si>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</si>
  <si>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</si>
  <si>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</si>
  <si>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</si>
  <si>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</si>
  <si>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</si>
  <si>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</si>
  <si>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</si>
  <si>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</si>
  <si>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</si>
  <si>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</si>
  <si>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</si>
  <si>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</si>
  <si>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</si>
  <si>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</si>
  <si>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</si>
  <si>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</si>
  <si>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</si>
  <si>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</si>
  <si>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</si>
  <si>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</si>
  <si>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</si>
  <si>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</si>
  <si>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SA/DCS/S/032/2017</t>
  </si>
  <si>
    <t>B 75</t>
  </si>
  <si>
    <t>SA/DCS/S/025/2017</t>
  </si>
  <si>
    <t>A 357</t>
  </si>
  <si>
    <t>SA/DCS/S/027/2017</t>
  </si>
  <si>
    <t>Ariel</t>
  </si>
  <si>
    <t>Ramírez</t>
  </si>
  <si>
    <t>SA/DCS/S/029/2017</t>
  </si>
  <si>
    <t>José Alberto</t>
  </si>
  <si>
    <t>Torres</t>
  </si>
  <si>
    <t>Arias</t>
  </si>
  <si>
    <t>TOAA-601208-3H8</t>
  </si>
  <si>
    <t>SA/DCS/S/028/2017</t>
  </si>
  <si>
    <t>Servicio de Difusión de la Campaña de "Predial y Descuentos 2017"</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</si>
  <si>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</si>
  <si>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</si>
  <si>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</si>
  <si>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</si>
  <si>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</si>
  <si>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</si>
  <si>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</si>
  <si>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</si>
  <si>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</si>
  <si>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</si>
  <si>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</si>
  <si>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</si>
  <si>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</si>
  <si>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</si>
  <si>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 xml:space="preserve">Villicaña </t>
  </si>
  <si>
    <t>Villa</t>
  </si>
  <si>
    <t>SA/DCS/S/116/2017</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</si>
  <si>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</si>
  <si>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</si>
  <si>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</si>
  <si>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</si>
  <si>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</si>
  <si>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</si>
  <si>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</si>
  <si>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</si>
  <si>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</si>
  <si>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</si>
  <si>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</si>
  <si>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</si>
  <si>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</si>
  <si>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</si>
  <si>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</si>
  <si>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</si>
  <si>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</si>
  <si>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</si>
  <si>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</si>
  <si>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</si>
  <si>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</si>
  <si>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</si>
  <si>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</si>
  <si>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</si>
  <si>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</si>
  <si>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</si>
  <si>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</si>
  <si>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</si>
  <si>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</si>
  <si>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</si>
  <si>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</si>
  <si>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</si>
  <si>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</si>
  <si>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</si>
  <si>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</si>
  <si>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</si>
  <si>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Spots de Televisión 30"</t>
  </si>
  <si>
    <t>SA/CDS/S/106/2016</t>
  </si>
  <si>
    <t>Televisión  de Michoacán S.A de C.V</t>
  </si>
  <si>
    <t>Spots de Televisión 30.02", 3.20"</t>
  </si>
  <si>
    <t>SA/CDS/S/118/2016</t>
  </si>
  <si>
    <t>VOX</t>
  </si>
  <si>
    <t>SA/CDS/S/104/2016</t>
  </si>
  <si>
    <t>B 42</t>
  </si>
  <si>
    <t>Spots de Radio 20"</t>
  </si>
  <si>
    <t>SA/CDS/S/109/2016</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</si>
  <si>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</si>
  <si>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</si>
  <si>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</si>
  <si>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</si>
  <si>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</si>
  <si>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</si>
  <si>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</si>
  <si>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</si>
  <si>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</si>
  <si>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</si>
  <si>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</si>
  <si>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</si>
  <si>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</si>
  <si>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</si>
  <si>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</si>
  <si>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</si>
  <si>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</si>
  <si>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</si>
  <si>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</si>
  <si>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</si>
  <si>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</si>
  <si>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</si>
  <si>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</si>
  <si>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</si>
  <si>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</si>
  <si>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</si>
  <si>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</si>
  <si>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</si>
  <si>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</si>
  <si>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</si>
  <si>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</si>
  <si>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</si>
  <si>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</si>
  <si>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</si>
  <si>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</si>
  <si>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</si>
  <si>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</si>
  <si>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</si>
  <si>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</si>
  <si>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</si>
  <si>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</si>
  <si>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</si>
  <si>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</si>
  <si>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</si>
  <si>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</si>
  <si>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</si>
  <si>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</si>
  <si>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</si>
  <si>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</si>
  <si>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</si>
  <si>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</si>
  <si>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</si>
  <si>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</si>
  <si>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</si>
  <si>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</si>
  <si>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</si>
  <si>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</si>
  <si>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</si>
  <si>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TMMEJ/COT/DCS/063/2017</t>
  </si>
  <si>
    <t>657, 671, 769, 695</t>
  </si>
  <si>
    <t>TMMEJ/COT/DCS/064/2017</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</si>
  <si>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</si>
  <si>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</si>
  <si>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</si>
  <si>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</si>
  <si>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</si>
  <si>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</si>
  <si>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</si>
  <si>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</si>
  <si>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</si>
  <si>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</si>
  <si>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</si>
  <si>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</si>
  <si>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</si>
  <si>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</si>
  <si>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</si>
  <si>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</si>
  <si>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</si>
  <si>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</si>
  <si>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</si>
  <si>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</si>
  <si>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</si>
  <si>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Periodo de actualización de la información:</t>
  </si>
  <si>
    <t>Trimestral</t>
  </si>
  <si>
    <t xml:space="preserve">                                 Dirección de Comunicación Social del H. Ayuntamiento de Morelia</t>
  </si>
  <si>
    <t>Consulta</t>
  </si>
  <si>
    <t>En actualización</t>
  </si>
  <si>
    <t>La información correspondiente al trimestre 2015 se encuentra disponible en: http://morelos.morelia.gob.mx/ArchivosTransp/Articulo10/gastos_comunicación_social.pdf</t>
  </si>
  <si>
    <t>Mtro. Leopoldo Romero Ochoa 
Director del Centro Municipal de Información Pública</t>
  </si>
  <si>
    <t>DIFUSION DE LAS ACTIVIDADES DEL H. AYUNTAMIENTO DE MORELIA, ASÍ COMO PROGRAMAS Y CAMPAÑAS INSTITUCIONALES.</t>
  </si>
  <si>
    <t>QUE LA INFORMACION EMITIDA DE LAS ACTIVIDADES DEL H. AYUNTAMIENTO DE MORELIA, ASI COMO PROGRAMAS Y CAMPAÑAS INSTITUCIONALES, LLEGUE EN TIEMPO Y FORMA A LA CIUDADADNIA MORELIANA.</t>
  </si>
  <si>
    <t>TMMEJ/COT/DCS/117/2017</t>
  </si>
  <si>
    <t>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t>
  </si>
  <si>
    <t>A 2587</t>
  </si>
  <si>
    <t>Septiembre</t>
  </si>
  <si>
    <t>TMMEJ/COT/DCS/027/2017</t>
  </si>
  <si>
    <t>Difusión de mensajes sobre programas y actividades del Ayuntamiento de Morelia, Michoacán, a través de spots de radio.</t>
  </si>
  <si>
    <t xml:space="preserve"> A-11405 Y A-11500</t>
  </si>
  <si>
    <t>Septiembre a Diciembre</t>
  </si>
  <si>
    <t>TMMEJ/COT/DCS/026/2017</t>
  </si>
  <si>
    <t>A-10848, A-10970, A-11110 Y A-11295</t>
  </si>
  <si>
    <t>Mayo a Agosto</t>
  </si>
  <si>
    <t>TMMEJ/COT/DCS/118/2017</t>
  </si>
  <si>
    <t>La difusión de las campañas denominadas: “Campaña 1, 2, 3 uso de la Glorieta”; “Prevención de Inundaciones y Lluvias”; “Clínica municipal poniente” y “Fiestas Patrias en Morelia 2017”</t>
  </si>
  <si>
    <t>A 2025</t>
  </si>
  <si>
    <t>TMMEJ/COT/DCS/088/2017</t>
  </si>
  <si>
    <t>La difusión de las campañas denominadas: “Fomento económico y turismo”, “Obras Públicas”, “Tenencias” , “Seguridad pública”, “Transparencia” y “Jóvenes Futuro”</t>
  </si>
  <si>
    <t>A 24 74</t>
  </si>
  <si>
    <t>TMMEJ/COT/DCS/105/2017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</si>
  <si>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</si>
  <si>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V 342</t>
  </si>
  <si>
    <t>TMMEJ/COT/DCS/106/2017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</si>
  <si>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</si>
  <si>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449 A</t>
  </si>
  <si>
    <t>TMMEJ/COT/DCS/091/2017</t>
  </si>
  <si>
    <t>TV Azteca S.A. de C.V.</t>
  </si>
  <si>
    <t>Divulgación de los proyectos y avances de las diferentes actividades que realiza el Ayuntamiento de Morelia, para lograr una mejor ciudad para todos sus habitantes.</t>
  </si>
  <si>
    <t>EW 3119, EW 3195, EW 3215 y EW 3256</t>
  </si>
  <si>
    <t>Julio a Octubre</t>
  </si>
  <si>
    <t>TMMEJ/COT/DCS/090/2017</t>
  </si>
  <si>
    <t>EW 3021, EW 3038, EW 3079 y EW 3115</t>
  </si>
  <si>
    <t>Marzo a Junio</t>
  </si>
  <si>
    <t>TMMEJ/COT/DCS/103/2017</t>
  </si>
  <si>
    <t>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t>
  </si>
  <si>
    <t>A 2769</t>
  </si>
  <si>
    <t>TMMEJ/COT/DCS/101/2017</t>
  </si>
  <si>
    <t>Sociedad Editora de Michoacán S.A. de C.V.</t>
  </si>
  <si>
    <t>Llevar a cabo la divulgación de los proyectos y avances de las diferentes actividades que realiza el Ayuntamiento de Morelia y lograr una mejor ciudad para todos sus habitantes.</t>
  </si>
  <si>
    <t xml:space="preserve">41242, 41287, </t>
  </si>
  <si>
    <t>TMMEJ/COT/DCS/100/2017</t>
  </si>
  <si>
    <t>Difusión del quehacer del Ayuntamiento de Morelia y de los bienes y servicios públicos que prestan las diferentes dependencias que lo conforman</t>
  </si>
  <si>
    <t>41078, 41113, 41156 Y 41213</t>
  </si>
  <si>
    <t>TMMEJ/COT/DCS/086/2017</t>
  </si>
  <si>
    <t>Canal 13 de Michoacán S.A. de C.V.</t>
  </si>
  <si>
    <t xml:space="preserve">La difusión de las campañas denominadas: “Desarrollo económico y turismo”, “Morelia también son sus Tenencias”, “Institucional”, “Jóvenes y Futuro”, “Obra pública” y “Transparencia” </t>
  </si>
  <si>
    <t>A 2741</t>
  </si>
  <si>
    <t>TMMEJ/COT/DCS/084/2017</t>
  </si>
  <si>
    <t>La Voz de Michoacán S.A. de C.V.</t>
  </si>
  <si>
    <t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t>
  </si>
  <si>
    <t>V 340</t>
  </si>
  <si>
    <t>TMMEJ/COT/DCS/085/2017</t>
  </si>
  <si>
    <t xml:space="preserve">Operadora y Editora del Bajío S.A. de C.V. </t>
  </si>
  <si>
    <t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t>
  </si>
  <si>
    <t>369 A</t>
  </si>
  <si>
    <t>TMMEJ/COT/DCS/083/2017</t>
  </si>
  <si>
    <t>La difusión de las campañas denominadas: “Las mejores Ciudades del Mundo se Caminan”; “Estamos Construyendo como Nunca” ; “Queremos que la Calle Ireticateme se construya diferente”; “Dona $5.00 a los Bomberos”; “Construimos más de 400 Obras” y “Cartilla Militar”</t>
  </si>
  <si>
    <t>269 A</t>
  </si>
  <si>
    <t>Julio</t>
  </si>
  <si>
    <t>TMMEJ/COT/DCS/062/2017</t>
  </si>
  <si>
    <t>DIFUSION CORRESPONDIENTE A LA CAMPAÑA DE PREDIAL Y DESCUENTOS, Y CAMPAÑA SIGUE EN EL JUEGO 2017.</t>
  </si>
  <si>
    <t>Enero</t>
  </si>
  <si>
    <t>TMMEJ/COT/DCS/059/2017</t>
  </si>
  <si>
    <t xml:space="preserve">DIFUNSION DE MENSAJES DE PROGRAMAS Y ACTIVIDADES DEL H. AYUNTAMIENTO DE MORELIA </t>
  </si>
  <si>
    <t>247, MR 250, MR 21, MR 252</t>
  </si>
  <si>
    <t>Julio a Diciembre</t>
  </si>
  <si>
    <t>TMMEJ/COT/DCS/058/2017</t>
  </si>
  <si>
    <t>Capital News S.A. de C.V.</t>
  </si>
  <si>
    <t>EPU-981221-2U5</t>
  </si>
  <si>
    <t>218, 210, 263, 252,</t>
  </si>
  <si>
    <t>TMMEJ/COT/DCS/057/2017</t>
  </si>
  <si>
    <t>DIFUSION CORRESPONDIENTE A LA CAMPAÑA DE AGUA SIN AUMENTO, DURANTE EL MES DE ENERO DEL 2017.</t>
  </si>
  <si>
    <t>TMMEJ/COT/DCS/039/2017</t>
  </si>
  <si>
    <t>DIFUSION CORRESPONDIENTE A LA CAMPAÑA DE PREDIAL Y DESCUENTOS, EN EL ME DE ENERO 2017</t>
  </si>
  <si>
    <t>TMMEJ/COT/DCS/087/2017</t>
  </si>
  <si>
    <t>Medio Entertainment S.A. de C.V.</t>
  </si>
  <si>
    <t>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t>
  </si>
  <si>
    <t>A 1992</t>
  </si>
  <si>
    <t>TMMEJ/COT/DCS/082/2017</t>
  </si>
  <si>
    <t>A 2705</t>
  </si>
  <si>
    <t>TMMEJ/COT/DCS/079/2017</t>
  </si>
  <si>
    <t>Radio Trenu S.A. de C.V</t>
  </si>
  <si>
    <t>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t>
  </si>
  <si>
    <t>A 2370</t>
  </si>
  <si>
    <t>TMMEJ/COT/DCS/077/2017</t>
  </si>
  <si>
    <t>La difusión de las campañas denominadas: “Estamos Construyendo Obras como Nunca”, “Estamos trabajando como Nunca”, “Programa Coinversión Social” y “Dona Bomberos”</t>
  </si>
  <si>
    <t>V 323</t>
  </si>
  <si>
    <t>TMMEJ/COT/DCS/078/2017</t>
  </si>
  <si>
    <t>La difusión de las campañas denominadas: “Prevención de Inundaciones y Lluvias”; “Campaña 1, 2, 3 uso de la Glorieta”; “Más de 400 obras construidas”; “Entrega de Aparatos Auditivos y Movilidad”; “Beneficios de la Peatonalización”</t>
  </si>
  <si>
    <t>A 1965</t>
  </si>
  <si>
    <t>Junio</t>
  </si>
  <si>
    <t>Abril</t>
  </si>
  <si>
    <t>TMMEJ/COT/DCS/116/2017</t>
  </si>
  <si>
    <t>Difusión, Administración y Generación de contenidos en Redes Sociales Oficiales.</t>
  </si>
  <si>
    <t xml:space="preserve">A 29, A 36, </t>
  </si>
  <si>
    <t>TMMEJ/COT/DCS/047/2017</t>
  </si>
  <si>
    <t>Secuencia Estratégica S.A de C.V</t>
  </si>
  <si>
    <t>Febrero</t>
  </si>
  <si>
    <t>TMMEJ/COT/DCS/037/2017</t>
  </si>
  <si>
    <t>Difusión de Contenidos digitales en Redes Sociales Oficiales e Internet (Pautas).</t>
  </si>
  <si>
    <t>Enero a Febrero</t>
  </si>
  <si>
    <t>TMMEJ/COT/DCS/068/2017</t>
  </si>
  <si>
    <t>Bo Publicidad S.A de C.V</t>
  </si>
  <si>
    <t>BOP-020326-9X9</t>
  </si>
  <si>
    <t xml:space="preserve">21, </t>
  </si>
  <si>
    <t>Junio a Septiembre</t>
  </si>
  <si>
    <t>TMMEJ/COT/DCS/067/2017</t>
  </si>
  <si>
    <t>17, 18, 19, 2O</t>
  </si>
  <si>
    <t>TMMEJ/COT/DCS/053/2017</t>
  </si>
  <si>
    <t>Difusión de mensajes sobre programas y actividades del H. Ayuntamiento de Morelia, en Medio Electrónico</t>
  </si>
  <si>
    <t xml:space="preserve">70, 71, 75, 79, </t>
  </si>
  <si>
    <t>Junio a Diciembre</t>
  </si>
  <si>
    <t xml:space="preserve">265, 612, 319FD3654802, 62C34556A9C5, ED043660F20B, </t>
  </si>
  <si>
    <t>Enero a Junio</t>
  </si>
  <si>
    <t>958, 989, 998, 1030</t>
  </si>
  <si>
    <t>Febrero a Abril</t>
  </si>
  <si>
    <t>115, 117, 122, 125</t>
  </si>
  <si>
    <t>116, 117, 120, 123, 126, 131, 135, A 139, A 144, A 146</t>
  </si>
  <si>
    <t>Enero a Diciembre</t>
  </si>
  <si>
    <t xml:space="preserve">B 81, B 99, B 98, B 103, B 105, B 114, B121, B127, </t>
  </si>
  <si>
    <t>Marzo a Diciembre</t>
  </si>
  <si>
    <t xml:space="preserve">IM 932, IM 950, IM 957, IM 969, IM 976, IM 991, IM 999, IM 1143, </t>
  </si>
  <si>
    <t xml:space="preserve">8, 17, 24, 34, 47, 58, 78, 97, </t>
  </si>
  <si>
    <t xml:space="preserve">40CD31538D, C9AC17B88D18, 1D6A7DD557ED, 878650AF9704, 11F95F098D7F, A49EE01B7B00, ED948310B030, </t>
  </si>
  <si>
    <t>Abril a Diciembre</t>
  </si>
  <si>
    <t xml:space="preserve">18, 20, 30, 40, 51, </t>
  </si>
  <si>
    <t>Mayo a Diciembre</t>
  </si>
  <si>
    <t xml:space="preserve">C6670B926C88, 37FB70940A56, A2CB3191BB71, F452C57EAAC7, 47151A09E6D2, 5F129FBDA795, </t>
  </si>
  <si>
    <t>TMMEJ/COT/DCS/043/2017</t>
  </si>
  <si>
    <t xml:space="preserve">9D70B6CBAFAC, 98D23BE1B6EB, B110CB98BC8F, 079433CA00A6, 8D0D0E0DFB9C, </t>
  </si>
  <si>
    <t xml:space="preserve">CB8142D03F92, A8, A20, </t>
  </si>
  <si>
    <t>Junio a Agosto</t>
  </si>
  <si>
    <t>TMMEJ/COT/DCS/019/2017</t>
  </si>
  <si>
    <t>363, 381, 400, 435, 462, 491,</t>
  </si>
  <si>
    <t>TMMEJ/COT/DCS/023/2017</t>
  </si>
  <si>
    <t xml:space="preserve">A 396, A 405, A 411, A 432, A 442, A 445, A 455, A 466, </t>
  </si>
  <si>
    <t>TMMEJ/COT/DCS/020/2017</t>
  </si>
  <si>
    <t xml:space="preserve">67A4854FD838, 15, 17, 12, 9d96164ece97, 1 22, </t>
  </si>
  <si>
    <t>Formato_23a_Art_35_Fracc_XXIII</t>
  </si>
  <si>
    <t>Formato_23b_Art_35_Fracc_XXIII</t>
  </si>
  <si>
    <t>Formato_23c_Art_35_Fracc_XXIII</t>
  </si>
  <si>
    <t>Utilización de los Tiempos Oficiales: tiempo de Estado y tiempo fiscal</t>
  </si>
  <si>
    <t>Programa Anual de Comunicación Social o equivalente</t>
  </si>
  <si>
    <t>Erogación de recursos por contratación de servicios de impresión, difusión y publicidad</t>
  </si>
  <si>
    <t>TMMEJ/COT/DCS/122/2017</t>
  </si>
  <si>
    <t>A 2663</t>
  </si>
  <si>
    <t>Octubre</t>
  </si>
  <si>
    <t>TMMEJ/COT/DCS/121/2017</t>
  </si>
  <si>
    <t>La difusión de las campañas denominadas: “Rehabilitación de la Av. Morelos Sur”, “Agua sin Aumento”, “Modernización Av. Héroes de Nocupetaro”, “Rehabilitación Periférico paseo de la República” y “Rehabilitación de banquetas Av. Ventura Puente”.</t>
  </si>
  <si>
    <t>A 2063</t>
  </si>
  <si>
    <t>TMMEJ/COT/DCS/089/2017</t>
  </si>
  <si>
    <t>Llevar a cabo la Difusión y transmisión de mensajes sobre programas y actividades del Ayuntamiento de Morelia, en Servicio de Spots en radio.</t>
  </si>
  <si>
    <t>A8632, A8633, A8806, A8935</t>
  </si>
  <si>
    <t>TMMEJ/COT/DCS/120/2017</t>
  </si>
  <si>
    <t>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t>
  </si>
  <si>
    <t>559 A</t>
  </si>
  <si>
    <t>TMMEJ/COT/DCS/119/2017</t>
  </si>
  <si>
    <t>V 359</t>
  </si>
  <si>
    <t>TMMEJ/COT/DCS/123/2017</t>
  </si>
  <si>
    <t>Misael</t>
  </si>
  <si>
    <t>GAVM-830725-T59</t>
  </si>
  <si>
    <t>Difusión de mensajes sobre programas y actividades del H. Ayuntamiento de Morelia</t>
  </si>
  <si>
    <t>A2180, A 2181</t>
  </si>
  <si>
    <t>Noviembre a Diciembre</t>
  </si>
  <si>
    <t>Tesorería Municipal</t>
  </si>
  <si>
    <t>Art. 36 y Art. 57 del Reglamento de Adquisiciones , Enajenaciones, Arrendamientos y Contratación de Servicios Relacionados con Bienes Muebles e Inmuebles de Municipio de Morelia. Publicado el 3 de Julio de 2012 en el Periódico Oficial del Gobierno de Michoacán.</t>
  </si>
  <si>
    <t xml:space="preserve"> La difusión de las campañas denominadas: “Arrancamos la modernización en Av. Nocupetaro”, “Presidente en tu colonia”, “Modernización de Av. Morelos Sur” y “Re encarpetamiento de Av. Constituyentes de 1924”</t>
  </si>
  <si>
    <t>Servicios de difusión sobre programas y actividades del H. Ayuntamiento de Morelia en medios electrónicos.</t>
  </si>
  <si>
    <t>Víctor Manuel</t>
  </si>
  <si>
    <t>Servicio de transmisión de actividades, mensajes funciones y programas que realiza el Ayuntamiento para conocimiento de la Ciudadanía moreliana en general.</t>
  </si>
  <si>
    <t>Servicios de Divulgación de los proyectos, avances de las diferentes actividades con las que trabaja el H. Ayuntamiento de Morelia.</t>
  </si>
  <si>
    <t>Servicios y Asesoría Publicitaria Siglo XXI S.A de C.V</t>
  </si>
  <si>
    <t>Mejía</t>
  </si>
  <si>
    <t>Álvarez</t>
  </si>
  <si>
    <t>Servicios de dar a Conocer a la Ciudadanía de Morelia en general, las acciones, programas y campañas realizadas por el H. Ayuntamiento en favor de los Morelianos.</t>
  </si>
  <si>
    <t>María Teresa</t>
  </si>
  <si>
    <t>Servicios de Difusión de la Campaña "Reclutamiento y Fortalecimiento de la Policía de Morelia".</t>
  </si>
  <si>
    <t>Difusión de las Campañas denominadas: "Beneficios de la Peatonalización" y "Más de 400 obras construidas"</t>
  </si>
  <si>
    <t>Televisión Marmor S.A. de C.V.</t>
  </si>
  <si>
    <t>Difusión y Divulgación de los proyectos y avances de las diferentes actividades que realiza e Ayuntamiento de Morelia, Michoacán.</t>
  </si>
  <si>
    <t>Servicios de difusión de mensajes en radio, para dar a conocer a la ciudadanía de Morelia en general, las acciones, actividades, programas y campañas realizadas por el H. Ayuntamiento de Morelia en favor de los morelianos.</t>
  </si>
  <si>
    <t>Operadora y Editora del Bajío S.A de C.V (Testigo)</t>
  </si>
  <si>
    <t>Operadora y Editora del Bajío S.A de C.V (Innbus)</t>
  </si>
  <si>
    <t>Campañas Publicitarias a través de Spots, sobre las Actividades de las Diferentes Dependencias de gobierno Municipal, realizadas en el ámbito de sus respectivas tribuciones.</t>
  </si>
  <si>
    <t>Televisión Marmor  C.V.</t>
  </si>
  <si>
    <t>Operadora y Editora del Bajío S.A de C.V (Provincia)</t>
  </si>
  <si>
    <t>Servicio de Transmisión de las Actividades, Mensajes, funciones y programas que realiza el Ayuntamiento, para conocimiento de la ciudadanía moreliana en general en Revista Innbus.</t>
  </si>
  <si>
    <t>Servicios de transmisión de Actividades, Mensajes, Funciones y Programas que realiza el Ayuntamiento, para conocimiento de la ciudadanía Moreliana.</t>
  </si>
  <si>
    <t>Difusión de las Actividades, Programas y Campañas del H. Ayuntamiento de Morelia durante el mes de Agosto</t>
  </si>
  <si>
    <t>Servicio de Alcance en General a la Ciudadanía de Morelia para dar a conocer las Acciones tomadas por el H. Ayuntamiento en favor de los Morelianos.</t>
  </si>
  <si>
    <t>Servicios de Difusión de las Campañas de "Predial y Descuentos 207" y "Sigue en el Juego 2017"</t>
  </si>
  <si>
    <t>Servicios de Difusión de Campaña Sigue en el Juego.</t>
  </si>
  <si>
    <t xml:space="preserve">Servicios de Diseño y Conceptualización de 5 Campañas: "Predial y Descuentos en los meses de Enero y Febrero", "Estamos construyendo el 1er. Parque lineal", "Tenemos obras como nunca en el mes de Febrero", "Construimos la 1a. Clínica Municipal", "Estamos trabajando como nunca, mes de Febrero 2017", "Campaña de Obras del H. Ayuntamiento de Morelia, durante Febrero de 2017", "Reclutamiento de Policías, durante Febrero 2017". </t>
  </si>
  <si>
    <t>Servicio de Difusión de Campañas: "Predial y Descuentos 2017", "Agua sin Aumento 2017", spots que se transmiten en medio radiofónico.</t>
  </si>
  <si>
    <t xml:space="preserve">Universidad Michoacana de San Nicolás de Hidalgo </t>
  </si>
  <si>
    <t>Difusión de las Campañas: "Agua sin Aumento", y "Sigue en el Juego 2017", spots que se difundirán en medio radiofónico.</t>
  </si>
  <si>
    <t>Servicio de Difusión de Diferentes Campañas del H. Ayuntamiento de Morelia (Vox FM), durante el mes de Febrero, en spots de Radio,  banner en página web y notas dela campaña "Estamos Construyendo Obras como Nunca", "Fortalecimiento de la Policía Municipal" y "Reclutamiento de a Policía de Morelia".</t>
  </si>
  <si>
    <t>Difusión de  Proyectos y Obras del H. Ayuntamiento de Morelia en el Diario La Extra</t>
  </si>
  <si>
    <t>Difusión de  Proyectos y Obras del H. Ayuntamiento de Morelia en el Diario de Morelia</t>
  </si>
  <si>
    <t>Servicio de Difusión de Mensajes Sobre Actividades, Programas y Campañas del mes de Febrero y Banner de las Campañas "Estamos Construyendo Obras como Nunca", "Fortalecimiento de la Policía Municipal" y "Reclutamiento de a Policía de Morelia" (Respuesta).</t>
  </si>
  <si>
    <t>Difusión de las Actividades, Programas y Campañas del H. untamiento de Morelia durante el mes de Agosto</t>
  </si>
  <si>
    <t>Clave única de identificación de campaña o aviso institucional</t>
  </si>
  <si>
    <t>TMMEJ/COT/DCS/034/2017</t>
  </si>
  <si>
    <t>Tesoreria Municipal</t>
  </si>
  <si>
    <t>Art. 36 y Art. 57 del Reglamento de Adquisiciones , Enagenaciones, Arrendamientos y Contratación de Servicios Relacionados con Bienes Muebles e Inmuebles de Municipio de Morelia. Publicado el 3 de Julio de 2012 en el Periódico Oficial del Gobierno de Michoacán.</t>
  </si>
  <si>
    <t>Amplia Cobertura Mediatica en el Municipio</t>
  </si>
  <si>
    <t>Difusión del quehacer del Ayuntamiento de Morelia y de los bienes y servicios públicos que prestan las diferentes dependencias que la conforman.</t>
  </si>
  <si>
    <t>2620 y 2643</t>
  </si>
  <si>
    <t>TMMEJ/COT/DCS/033/2017</t>
  </si>
  <si>
    <t xml:space="preserve">Difusión la campaña “Estamos trabajando como nunca” </t>
  </si>
  <si>
    <t>TMMEJ/COT/DCS/032/2017</t>
  </si>
  <si>
    <t>Dar a conocer a la  Ciudadanía de Morelia en general, las acciones, actividades, programas y campañas realizadas por el H. Ayuntamiento en favor de los Morelianos.</t>
  </si>
  <si>
    <t>2498, 2531 y 2550</t>
  </si>
  <si>
    <t>Septiembre a Octubre</t>
  </si>
  <si>
    <t>Mayo a Julio</t>
  </si>
  <si>
    <t>TMMEJ/COT/DCS/076/2017</t>
  </si>
  <si>
    <t>Enter Comercializadora S.A de C.V</t>
  </si>
  <si>
    <t>ECO-060221-Q5A</t>
  </si>
  <si>
    <t>Transmisión de las actividades, mensajes, funciones y programas que realiza el Ayuntamiento, para conocimiento de la ciudadanía moreliana en general.</t>
  </si>
  <si>
    <t>98 y 101</t>
  </si>
  <si>
    <t>TMMEJ/COT/DCS/071/2017</t>
  </si>
  <si>
    <t>Difusión de Mensajes sobre programas y Actividades del H. Ayuntamiento de Morelia, así como para efectuar los servicios de Difusión del 2° Informe de Gobierno Municipal, 7 días antes y 5 días conforme a la fecha que se indique para dicho informe, exclusivamente en la circunscripción de Morelia, Michoacán.</t>
  </si>
  <si>
    <t>88, 92 Y 95</t>
  </si>
  <si>
    <t>Junio a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</si>
</sst>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3" formatCode="_-* #,##0.00_-;\-* #,##0.00_-;_-* &quot;-&quot;??_-;_-@_-"/>
    <numFmt numFmtId="164" formatCode="[$-C0A]d\-mmm\-yy;@"/>
  </numFmts>
  <fonts count="16" x14ac:knownFonts="1">
    <font>
      <sz val="11"/>
      <color theme="1"/>
      <name val="Calibri"/>
      <family val="2"/>
      <scheme val="minor"/>
    </font>
    <font>
      <sz val="11"/>
      <color theme="1"/>
      <name val="Calibri"/>
      <family val="2"/>
      <scheme val="minor"/>
    </font>
    <font>
      <sz val="8"/>
      <color theme="1"/>
      <name val="Aller Light"/>
      <family val="2"/>
    </font>
    <font>
      <sz val="8"/>
      <name val="Aller Light"/>
    </font>
    <font>
      <b/>
      <sz val="8"/>
      <color theme="1"/>
      <name val="Aller Light"/>
    </font>
    <font>
      <b/>
      <sz val="12"/>
      <color theme="1"/>
      <name val="Aller Light"/>
      <family val="2"/>
    </font>
    <font>
      <sz val="12"/>
      <color theme="1"/>
      <name val="Calibri"/>
      <family val="2"/>
      <scheme val="minor"/>
    </font>
    <font>
      <sz val="8"/>
      <color theme="1"/>
      <name val="Aller Light"/>
    </font>
    <font>
      <u/>
      <sz val="11"/>
      <color theme="10"/>
      <name val="Calibri"/>
      <family val="2"/>
      <scheme val="minor"/>
    </font>
    <font>
      <sz val="8"/>
      <color rgb="FFFFFFFF"/>
      <name val="Aller Light"/>
    </font>
    <font>
      <sz val="8"/>
      <color rgb="FF000000"/>
      <name val="Aller Light"/>
    </font>
    <font>
      <u/>
      <sz val="8"/>
      <color theme="10"/>
      <name val="Aller Light"/>
    </font>
    <font>
      <b/>
      <sz val="22"/>
      <color theme="1"/>
      <name val="Aller Light"/>
      <family val="2"/>
    </font>
    <font>
      <sz val="8"/>
      <color rgb="FF000000"/>
      <name val="Aller Light"/>
      <family val="2"/>
    </font>
    <font>
      <sz val="8"/>
      <name val="Aller Light"/>
      <family val="2"/>
    </font>
    <font>
      <u/>
      <sz val="9"/>
      <color theme="1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8">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medium">
        <color rgb="FF7030A0"/>
      </left>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
      <left style="medium">
        <color theme="0"/>
      </left>
      <right/>
      <top/>
      <bottom style="medium">
        <color theme="0"/>
      </bottom>
      <diagonal/>
    </border>
    <border>
      <left/>
      <right/>
      <top/>
      <bottom style="medium">
        <color theme="0"/>
      </bottom>
      <diagonal/>
    </border>
    <border>
      <left/>
      <right style="medium">
        <color rgb="FFFFFFFF"/>
      </right>
      <top/>
      <bottom style="medium">
        <color theme="0"/>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179">
    <xf numFmtId="0" fontId="0" fillId="0" borderId="0" xfId="0"/>
    <xf numFmtId="0" fontId="2" fillId="0" borderId="0" xfId="0" applyFont="1"/>
    <xf numFmtId="0" fontId="2" fillId="0" borderId="0" xfId="0" applyFont="1" applyFill="1"/>
    <xf numFmtId="0" fontId="3" fillId="0" borderId="15"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Alignment="1">
      <alignment horizontal="center"/>
    </xf>
    <xf numFmtId="0" fontId="5" fillId="0" borderId="0" xfId="0" applyFont="1"/>
    <xf numFmtId="0" fontId="7" fillId="0" borderId="15" xfId="0" applyFont="1" applyBorder="1" applyAlignment="1">
      <alignment horizontal="center" vertical="center" wrapText="1"/>
    </xf>
    <xf numFmtId="0" fontId="6" fillId="0" borderId="0" xfId="0" applyFont="1"/>
    <xf numFmtId="0" fontId="9" fillId="2" borderId="1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3" borderId="15" xfId="0" applyFont="1" applyFill="1" applyBorder="1" applyAlignment="1">
      <alignment horizontal="center" vertical="center"/>
    </xf>
    <xf numFmtId="0" fontId="11" fillId="3" borderId="15"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0" fillId="3" borderId="15" xfId="0" applyFont="1" applyFill="1" applyBorder="1" applyAlignment="1">
      <alignment horizontal="center" vertical="center" wrapText="1"/>
    </xf>
    <xf numFmtId="8" fontId="7" fillId="3" borderId="15" xfId="1" applyNumberFormat="1"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7" fillId="3" borderId="21" xfId="0" applyFont="1" applyFill="1" applyBorder="1" applyAlignment="1">
      <alignment horizontal="center" vertical="center"/>
    </xf>
    <xf numFmtId="0" fontId="3" fillId="3" borderId="15" xfId="0" applyFont="1" applyFill="1" applyBorder="1" applyAlignment="1">
      <alignment horizontal="center" vertical="center" wrapText="1"/>
    </xf>
    <xf numFmtId="8" fontId="10" fillId="3" borderId="15" xfId="0" applyNumberFormat="1" applyFont="1" applyFill="1" applyBorder="1" applyAlignment="1">
      <alignment horizontal="center" vertical="center" wrapText="1"/>
    </xf>
    <xf numFmtId="43" fontId="10" fillId="3" borderId="15" xfId="1" applyFont="1" applyFill="1" applyBorder="1" applyAlignment="1">
      <alignment horizontal="center" vertical="center" wrapText="1"/>
    </xf>
    <xf numFmtId="43" fontId="10" fillId="3" borderId="15"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8" fontId="7" fillId="3" borderId="16"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23" xfId="0" applyFont="1" applyFill="1" applyBorder="1" applyAlignment="1">
      <alignment horizontal="center" vertical="center" wrapText="1"/>
    </xf>
    <xf numFmtId="8" fontId="7" fillId="3" borderId="23" xfId="1" applyNumberFormat="1" applyFont="1" applyFill="1" applyBorder="1" applyAlignment="1">
      <alignment horizontal="center" vertical="center" wrapText="1"/>
    </xf>
    <xf numFmtId="0" fontId="10" fillId="3" borderId="23" xfId="0" applyFont="1" applyFill="1" applyBorder="1" applyAlignment="1">
      <alignment horizontal="center" vertical="center" wrapText="1"/>
    </xf>
    <xf numFmtId="164" fontId="10" fillId="3" borderId="23" xfId="0" applyNumberFormat="1" applyFont="1" applyFill="1" applyBorder="1" applyAlignment="1">
      <alignment horizontal="center" vertical="center" wrapText="1"/>
    </xf>
    <xf numFmtId="0" fontId="7" fillId="3" borderId="17" xfId="0" applyFont="1" applyFill="1" applyBorder="1" applyAlignment="1">
      <alignment horizontal="center" vertical="center"/>
    </xf>
    <xf numFmtId="0" fontId="3" fillId="3" borderId="23" xfId="0" applyFont="1" applyFill="1" applyBorder="1" applyAlignment="1">
      <alignment horizontal="center" vertical="center" wrapText="1"/>
    </xf>
    <xf numFmtId="8" fontId="10" fillId="3" borderId="23" xfId="0" applyNumberFormat="1" applyFont="1" applyFill="1" applyBorder="1" applyAlignment="1">
      <alignment horizontal="center" vertical="center" wrapText="1"/>
    </xf>
    <xf numFmtId="43" fontId="10" fillId="3" borderId="23" xfId="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8" fontId="7" fillId="3" borderId="24" xfId="0" applyNumberFormat="1"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wrapText="1"/>
    </xf>
    <xf numFmtId="8" fontId="7" fillId="3" borderId="15" xfId="0" applyNumberFormat="1"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8" fontId="7" fillId="0" borderId="27" xfId="1" applyNumberFormat="1" applyFont="1" applyFill="1" applyBorder="1" applyAlignment="1">
      <alignment horizontal="center" vertical="center" wrapText="1"/>
    </xf>
    <xf numFmtId="164" fontId="10"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xf>
    <xf numFmtId="0" fontId="3" fillId="0" borderId="27" xfId="0" applyFont="1" applyFill="1" applyBorder="1" applyAlignment="1">
      <alignment horizontal="center" vertical="center" wrapText="1"/>
    </xf>
    <xf numFmtId="8" fontId="10" fillId="0" borderId="27" xfId="0" applyNumberFormat="1" applyFont="1" applyFill="1" applyBorder="1" applyAlignment="1">
      <alignment horizontal="center" vertical="center" wrapText="1"/>
    </xf>
    <xf numFmtId="43" fontId="10" fillId="0" borderId="27" xfId="1" applyFont="1" applyFill="1" applyBorder="1" applyAlignment="1">
      <alignment horizontal="center" vertical="center" wrapText="1"/>
    </xf>
    <xf numFmtId="164"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8" fontId="7" fillId="0" borderId="16" xfId="0" applyNumberFormat="1" applyFont="1" applyFill="1" applyBorder="1" applyAlignment="1">
      <alignment horizontal="center" vertical="center" wrapText="1"/>
    </xf>
    <xf numFmtId="8" fontId="7" fillId="0" borderId="15" xfId="1"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xf>
    <xf numFmtId="8" fontId="10" fillId="0" borderId="15" xfId="0" applyNumberFormat="1" applyFont="1" applyFill="1" applyBorder="1" applyAlignment="1">
      <alignment horizontal="center" vertical="center" wrapText="1"/>
    </xf>
    <xf numFmtId="43" fontId="10" fillId="0" borderId="15" xfId="1" applyFont="1" applyFill="1" applyBorder="1" applyAlignment="1">
      <alignment horizontal="center" vertical="center" wrapText="1"/>
    </xf>
    <xf numFmtId="0" fontId="10" fillId="0" borderId="15" xfId="0" applyFont="1" applyBorder="1" applyAlignment="1">
      <alignment horizontal="center" vertical="center" wrapText="1"/>
    </xf>
    <xf numFmtId="14" fontId="7" fillId="0" borderId="16"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8" fontId="7" fillId="0" borderId="23" xfId="1" applyNumberFormat="1" applyFont="1" applyFill="1" applyBorder="1" applyAlignment="1">
      <alignment horizontal="center" vertical="center" wrapText="1"/>
    </xf>
    <xf numFmtId="164" fontId="10" fillId="0" borderId="23"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0" fontId="3" fillId="0" borderId="23" xfId="0" applyFont="1" applyFill="1" applyBorder="1" applyAlignment="1">
      <alignment horizontal="center" vertical="center" wrapText="1"/>
    </xf>
    <xf numFmtId="8" fontId="10" fillId="0" borderId="23" xfId="0" applyNumberFormat="1" applyFont="1" applyFill="1" applyBorder="1" applyAlignment="1">
      <alignment horizontal="center" vertical="center" wrapText="1"/>
    </xf>
    <xf numFmtId="43" fontId="10" fillId="0" borderId="23" xfId="1" applyFont="1" applyFill="1" applyBorder="1" applyAlignment="1">
      <alignment horizontal="center" vertical="center" wrapText="1"/>
    </xf>
    <xf numFmtId="14" fontId="7" fillId="0"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8" fontId="7" fillId="0" borderId="24" xfId="0" applyNumberFormat="1" applyFont="1" applyFill="1" applyBorder="1" applyAlignment="1">
      <alignment horizontal="center" vertical="center" wrapText="1"/>
    </xf>
    <xf numFmtId="164" fontId="7" fillId="0" borderId="2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8" fontId="7" fillId="0" borderId="15"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43" fontId="10" fillId="0" borderId="15" xfId="0" applyNumberFormat="1" applyFont="1" applyFill="1" applyBorder="1" applyAlignment="1">
      <alignment horizontal="center" vertical="center" wrapText="1"/>
    </xf>
    <xf numFmtId="0" fontId="7" fillId="0" borderId="0" xfId="0" applyFont="1"/>
    <xf numFmtId="0" fontId="7" fillId="0" borderId="0" xfId="0" applyFont="1" applyAlignment="1">
      <alignment horizontal="center"/>
    </xf>
    <xf numFmtId="0" fontId="7" fillId="3" borderId="2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4" fillId="0" borderId="0" xfId="0" applyFont="1"/>
    <xf numFmtId="0" fontId="4" fillId="0" borderId="0" xfId="0" applyFont="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xf numFmtId="0" fontId="9"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0" xfId="0" applyFont="1" applyFill="1" applyAlignment="1">
      <alignment horizontal="center" wrapText="1"/>
    </xf>
    <xf numFmtId="0" fontId="7" fillId="0" borderId="0" xfId="0" applyFont="1" applyAlignment="1">
      <alignment horizontal="center" wrapText="1"/>
    </xf>
    <xf numFmtId="0" fontId="13"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8" fontId="2" fillId="0" borderId="15" xfId="1" applyNumberFormat="1" applyFont="1" applyFill="1" applyBorder="1" applyAlignment="1">
      <alignment horizontal="center" vertical="center" wrapText="1"/>
    </xf>
    <xf numFmtId="164" fontId="13"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14" fillId="0" borderId="15" xfId="0" applyFont="1" applyFill="1" applyBorder="1" applyAlignment="1">
      <alignment horizontal="center" vertical="center" wrapText="1"/>
    </xf>
    <xf numFmtId="8" fontId="13" fillId="0" borderId="15" xfId="0" applyNumberFormat="1" applyFont="1" applyFill="1" applyBorder="1" applyAlignment="1">
      <alignment horizontal="center" vertical="center" wrapText="1"/>
    </xf>
    <xf numFmtId="43" fontId="13" fillId="0" borderId="15" xfId="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8" fontId="2" fillId="0" borderId="16" xfId="0" applyNumberFormat="1" applyFont="1" applyFill="1" applyBorder="1" applyAlignment="1">
      <alignment horizontal="center" vertical="center" wrapText="1"/>
    </xf>
    <xf numFmtId="0" fontId="10" fillId="3" borderId="27"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7" xfId="0" applyFont="1" applyFill="1" applyBorder="1" applyAlignment="1">
      <alignment horizontal="center" vertical="center"/>
    </xf>
    <xf numFmtId="8" fontId="7" fillId="3" borderId="27" xfId="1" applyNumberFormat="1" applyFont="1" applyFill="1" applyBorder="1" applyAlignment="1">
      <alignment horizontal="center" vertical="center" wrapText="1"/>
    </xf>
    <xf numFmtId="164" fontId="10" fillId="3" borderId="27" xfId="0" applyNumberFormat="1" applyFont="1" applyFill="1" applyBorder="1" applyAlignment="1">
      <alignment horizontal="center" vertical="center" wrapText="1"/>
    </xf>
    <xf numFmtId="0" fontId="7" fillId="3" borderId="26" xfId="0" applyFont="1" applyFill="1" applyBorder="1" applyAlignment="1">
      <alignment horizontal="center" vertical="center"/>
    </xf>
    <xf numFmtId="0" fontId="3" fillId="3" borderId="27" xfId="0" applyFont="1" applyFill="1" applyBorder="1" applyAlignment="1">
      <alignment horizontal="center" vertical="center" wrapText="1"/>
    </xf>
    <xf numFmtId="8" fontId="10" fillId="3" borderId="27" xfId="0" applyNumberFormat="1" applyFont="1" applyFill="1" applyBorder="1" applyAlignment="1">
      <alignment horizontal="center" vertical="center" wrapText="1"/>
    </xf>
    <xf numFmtId="43" fontId="10" fillId="3" borderId="27" xfId="1" applyFont="1" applyFill="1" applyBorder="1" applyAlignment="1">
      <alignment horizontal="center" vertical="center" wrapText="1"/>
    </xf>
    <xf numFmtId="43" fontId="10" fillId="3" borderId="27" xfId="0"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8" fontId="13" fillId="0" borderId="16"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5" fillId="3" borderId="15" xfId="2" applyFont="1" applyFill="1" applyBorder="1" applyAlignment="1">
      <alignment horizontal="center" vertical="center" wrapText="1"/>
    </xf>
    <xf numFmtId="0" fontId="15" fillId="3" borderId="27" xfId="2" applyFont="1" applyFill="1" applyBorder="1" applyAlignment="1">
      <alignment horizontal="center" vertical="center" wrapText="1"/>
    </xf>
    <xf numFmtId="0" fontId="7" fillId="0" borderId="26" xfId="0" applyFont="1" applyFill="1" applyBorder="1" applyAlignment="1">
      <alignment horizontal="center" vertical="center"/>
    </xf>
    <xf numFmtId="0" fontId="7" fillId="3" borderId="15" xfId="0" applyFont="1" applyFill="1" applyBorder="1" applyAlignment="1">
      <alignment horizontal="center" vertical="center" wrapText="1"/>
    </xf>
    <xf numFmtId="43" fontId="13" fillId="0" borderId="15" xfId="0" applyNumberFormat="1" applyFont="1" applyFill="1" applyBorder="1" applyAlignment="1">
      <alignment horizontal="center" vertical="center" wrapText="1"/>
    </xf>
    <xf numFmtId="0" fontId="11" fillId="3" borderId="27" xfId="2"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164" fontId="13" fillId="3" borderId="16" xfId="0" applyNumberFormat="1" applyFont="1" applyFill="1" applyBorder="1" applyAlignment="1">
      <alignment horizontal="center" vertical="center" wrapText="1"/>
    </xf>
    <xf numFmtId="8" fontId="13" fillId="3" borderId="16" xfId="0" applyNumberFormat="1" applyFont="1" applyFill="1" applyBorder="1" applyAlignment="1">
      <alignment horizontal="center" vertical="center" wrapText="1"/>
    </xf>
    <xf numFmtId="0" fontId="2" fillId="3" borderId="2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3" fillId="3" borderId="27" xfId="0" applyFont="1" applyFill="1" applyBorder="1" applyAlignment="1">
      <alignment horizontal="center" vertical="center" wrapText="1"/>
    </xf>
    <xf numFmtId="164" fontId="2" fillId="3" borderId="16" xfId="0" applyNumberFormat="1" applyFont="1" applyFill="1" applyBorder="1" applyAlignment="1">
      <alignment horizontal="center" vertical="center" wrapText="1"/>
    </xf>
    <xf numFmtId="8" fontId="2" fillId="3" borderId="16"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0" borderId="29" xfId="0" applyFont="1" applyBorder="1" applyAlignment="1">
      <alignment horizontal="center"/>
    </xf>
    <xf numFmtId="0" fontId="4" fillId="0" borderId="22" xfId="0" applyFont="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2" fillId="0" borderId="0" xfId="0" applyFont="1" applyBorder="1" applyAlignment="1">
      <alignment horizontal="center" vertical="center"/>
    </xf>
    <xf numFmtId="0" fontId="9" fillId="2" borderId="0"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6"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9" xfId="0" applyFont="1" applyFill="1" applyBorder="1" applyAlignment="1">
      <alignment horizontal="center" vertical="center" wrapText="1"/>
    </xf>
    <xf numFmtId="14" fontId="7" fillId="0" borderId="20" xfId="0" applyNumberFormat="1" applyFont="1" applyBorder="1" applyAlignment="1">
      <alignment horizontal="center" vertical="center"/>
    </xf>
    <xf numFmtId="0" fontId="7" fillId="0" borderId="20" xfId="0" applyFont="1" applyBorder="1" applyAlignment="1">
      <alignment horizontal="center" vertical="center"/>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8" xfId="0" applyFont="1" applyFill="1" applyBorder="1" applyAlignment="1">
      <alignment horizontal="center" vertical="center" wrapText="1"/>
    </xf>
    <xf numFmtId="14" fontId="7" fillId="0" borderId="29" xfId="0" applyNumberFormat="1" applyFont="1" applyBorder="1" applyAlignment="1">
      <alignment horizontal="center" vertical="center"/>
    </xf>
    <xf numFmtId="14" fontId="7" fillId="0" borderId="22" xfId="0" applyNumberFormat="1" applyFont="1" applyBorder="1" applyAlignment="1">
      <alignment horizontal="center" vertical="center"/>
    </xf>
    <xf numFmtId="0" fontId="7" fillId="0" borderId="25" xfId="0" applyFont="1" applyFill="1" applyBorder="1" applyAlignment="1">
      <alignment horizontal="center"/>
    </xf>
    <xf numFmtId="0" fontId="7" fillId="0" borderId="26" xfId="0" applyFont="1" applyFill="1" applyBorder="1" applyAlignment="1">
      <alignment horizontal="center"/>
    </xf>
    <xf numFmtId="0" fontId="7" fillId="0" borderId="16" xfId="0" applyFont="1" applyFill="1" applyBorder="1" applyAlignment="1">
      <alignment horizontal="center"/>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142874</xdr:colOff>
      <xdr:row>0</xdr:row>
      <xdr:rowOff>85725</xdr:rowOff>
    </xdr:from>
    <xdr:to>
      <xdr:col>2</xdr:col>
      <xdr:colOff>895350</xdr:colOff>
      <xdr:row>0</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4" y="85725"/>
          <a:ext cx="141922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123825</xdr:colOff>
      <xdr:row>0</xdr:row>
      <xdr:rowOff>38100</xdr:rowOff>
    </xdr:from>
    <xdr:to>
      <xdr:col>52</xdr:col>
      <xdr:colOff>805297</xdr:colOff>
      <xdr:row>0</xdr:row>
      <xdr:rowOff>733425</xdr:rowOff>
    </xdr:to>
    <xdr:pic>
      <xdr:nvPicPr>
        <xdr:cNvPr id="18"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25875" y="381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0</xdr:row>
      <xdr:rowOff>164768</xdr:rowOff>
    </xdr:from>
    <xdr:to>
      <xdr:col>2</xdr:col>
      <xdr:colOff>458909</xdr:colOff>
      <xdr:row>0</xdr:row>
      <xdr:rowOff>704850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23925" y="164768"/>
          <a:ext cx="1611434" cy="540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521277</xdr:colOff>
      <xdr:row>0</xdr:row>
      <xdr:rowOff>47625</xdr:rowOff>
    </xdr:from>
    <xdr:to>
      <xdr:col>27</xdr:col>
      <xdr:colOff>1338697</xdr:colOff>
      <xdr:row>0</xdr:row>
      <xdr:rowOff>809625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96277" y="47625"/>
          <a:ext cx="817420"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63" Type="http://schemas.openxmlformats.org/officeDocument/2006/relationships/hyperlink" Target="http://morelos.morelia.gob.mx/ArchivosTransp2017/Articulo35/Informaci&#243;n%20P&#250;blica/FXXIII/SA-DCS-S-72-2017.pdf" TargetMode="External"/><Relationship Id="rId84" Type="http://schemas.openxmlformats.org/officeDocument/2006/relationships/hyperlink" Target="http://morelos.morelia.gob.mx/ArchivosTransp2017/Articulo35/Informaci&#243;n%20P&#250;blica/FXXIII/TMMEJ-COT-DCS-012-2017.pdf" TargetMode="External"/><Relationship Id="rId138" Type="http://schemas.openxmlformats.org/officeDocument/2006/relationships/hyperlink" Target="http://morelos.morelia.gob.mx/ArchivosTransp2017/Articulo35/Informaci&#243;n%20P&#250;blica/FXXIII/SA-DCS-S-034-2017.pdf" TargetMode="External"/><Relationship Id="rId159" Type="http://schemas.openxmlformats.org/officeDocument/2006/relationships/hyperlink" Target="http://morelos.morelia.gob.mx/ArchivosTransp2017/Articulo35/Informaci&#243;n%20P&#250;blica/fraccXXIII/tmmej_cot_dcs_082_2017.pdf" TargetMode="External"/><Relationship Id="rId170" Type="http://schemas.openxmlformats.org/officeDocument/2006/relationships/hyperlink" Target="http://morelos.morelia.gob.mx/ArchivosTransp2017/Articulo35/Informaci&#243;n%20P&#250;blica/fraccXXIII/tmmej_cot_dcs_100_2017.pdf" TargetMode="External"/><Relationship Id="rId191" Type="http://schemas.openxmlformats.org/officeDocument/2006/relationships/hyperlink" Target="http://morelos.morelia.gob.mx/ArchivosTransp2017/Articulo35/Informaci&#243;n%20P&#250;blica/FXXIII/.pdf" TargetMode="External"/><Relationship Id="rId205" Type="http://schemas.openxmlformats.org/officeDocument/2006/relationships/hyperlink" Target="http://morelos.morelia.gob.mx/ArchivosTransp2017/Articulo35/Informaci&#243;n%20P&#250;blica/fraccXXIII/tmmej_cot_dcs_068_2017.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53" Type="http://schemas.openxmlformats.org/officeDocument/2006/relationships/hyperlink" Target="http://morelos.morelia.gob.mx/ArchivosTransp2017/Articulo35/Informaci&#243;n%20P&#250;blica/FXXIII/SA-DCS-S-113-2017.pdf" TargetMode="External"/><Relationship Id="rId74" Type="http://schemas.openxmlformats.org/officeDocument/2006/relationships/hyperlink" Target="http://morelos.morelia.gob.mx/ArchivosTransp2017/Articulo35/Informaci&#243;n%20P&#250;blica/FXXIII/TMMEJ-COT-DCS-064-2017.pdf" TargetMode="External"/><Relationship Id="rId128" Type="http://schemas.openxmlformats.org/officeDocument/2006/relationships/hyperlink" Target="http://morelos.morelia.gob.mx/ArchivosTransp2017/Articulo35/Informaci&#243;n%20P&#250;blica/FXXIII/SA-DCS-S-98-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5" Type="http://schemas.openxmlformats.org/officeDocument/2006/relationships/hyperlink" Target="http://morelos.morelia.gob.mx/ArchivosTransp2017/Articulo35/Informaci&#243;n%20P&#250;blica/FXXIII/TMMEJ-COT-DCS-028-2017.pdf" TargetMode="External"/><Relationship Id="rId160" Type="http://schemas.openxmlformats.org/officeDocument/2006/relationships/hyperlink" Target="http://morelos.morelia.gob.mx/ArchivosTransp2017/Articulo35/Informaci&#243;n%20P&#250;blica/fraccXXIII/tmmej_cot_dcs_087_2017.pdf" TargetMode="External"/><Relationship Id="rId181" Type="http://schemas.openxmlformats.org/officeDocument/2006/relationships/hyperlink" Target="http://morelos.morelia.gob.mx/ArchivosTransp2017/Articulo35/Informaci&#243;n%20P&#250;blica/fraccXXIII/tmmej_cot_dcs_117_2017.pdf" TargetMode="External"/><Relationship Id="rId216" Type="http://schemas.openxmlformats.org/officeDocument/2006/relationships/hyperlink" Target="http://morelos.morelia.gob.mx/ArchTransp/Art35/InfPub/FraccXXIII/tmmej_cot_dcs_034_2017.pdf" TargetMode="External"/><Relationship Id="rId22" Type="http://schemas.openxmlformats.org/officeDocument/2006/relationships/hyperlink" Target="http://morelos.morelia.gob.mx/ArchivosTransp2017/Articulo35/Informaci&#243;n%20P&#250;blica/FXXIII/TMMEJ-COT-DCS-052-2017.pdf" TargetMode="External"/><Relationship Id="rId43" Type="http://schemas.openxmlformats.org/officeDocument/2006/relationships/hyperlink" Target="http://morelos.morelia.gob.mx/ArchivosTransp2017/Articulo35/Informaci&#243;n%20P&#250;blica/FXXIII/SA-DCS-S-042-2017%20B.pdf" TargetMode="External"/><Relationship Id="rId64" Type="http://schemas.openxmlformats.org/officeDocument/2006/relationships/hyperlink" Target="http://morelos.morelia.gob.mx/ArchivosTransp2017/Articulo35/Informaci&#243;n%20P&#250;blica/FXXIII/SA-DCS-S-122-2017.pdf" TargetMode="External"/><Relationship Id="rId118" Type="http://schemas.openxmlformats.org/officeDocument/2006/relationships/hyperlink" Target="http://morelos.morelia.gob.mx/ArchivosTransp2017/Articulo35/Informaci&#243;n%20P&#250;blica/FXXIII/SA-DCS-S-97-2017.pdf" TargetMode="External"/><Relationship Id="rId139" Type="http://schemas.openxmlformats.org/officeDocument/2006/relationships/hyperlink" Target="http://morelos.morelia.gob.mx/ArchivosTransp2017/Articulo35/Informaci&#243;n%20P&#250;blica/FXXIII/SA-DCS-S-041-2017%20B.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71" Type="http://schemas.openxmlformats.org/officeDocument/2006/relationships/hyperlink" Target="http://morelos.morelia.gob.mx/ArchivosTransp2017/Articulo35/Informaci&#243;n%20P&#250;blica/fraccXXIII/tmmej_cot_dcs_101_2017.pdf" TargetMode="External"/><Relationship Id="rId192" Type="http://schemas.openxmlformats.org/officeDocument/2006/relationships/hyperlink" Target="http://morelos.morelia.gob.mx/ArchivosTransp2017/Articulo35/Informaci&#243;n%20P&#250;blica/FXXIII/.pdf" TargetMode="External"/><Relationship Id="rId206" Type="http://schemas.openxmlformats.org/officeDocument/2006/relationships/hyperlink" Target="http://morelos.morelia.gob.mx/ArchivosTransp2017/Articulo35/Informaci&#243;n%20P&#250;blica/fraccXXIII/tmmej_cot_dcs_037_2017.pdf" TargetMode="External"/><Relationship Id="rId12" Type="http://schemas.openxmlformats.org/officeDocument/2006/relationships/hyperlink" Target="http://morelos.morelia.gob.mx/ArchivosTransp2017/Articulo35/Informaci&#243;n%20P&#250;blica/FXXIII/SA-DCS-S-116-2016.pdf" TargetMode="External"/><Relationship Id="rId33" Type="http://schemas.openxmlformats.org/officeDocument/2006/relationships/hyperlink" Target="http://morelos.morelia.gob.mx/ArchivosTransp2017/Articulo35/Informaci&#243;n%20P&#250;blica/FXXIII/SA-DCS-S-033-2017.pdf" TargetMode="External"/><Relationship Id="rId108" Type="http://schemas.openxmlformats.org/officeDocument/2006/relationships/hyperlink" Target="..\..\Downloads\En%20actualizaci&#243;n" TargetMode="External"/><Relationship Id="rId129" Type="http://schemas.openxmlformats.org/officeDocument/2006/relationships/hyperlink" Target="http://morelos.morelia.gob.mx/ArchivosTransp2017/Articulo35/Informaci&#243;n%20P&#250;blica/FXXIII/SA-DCS-S-036-2017.pdf" TargetMode="External"/><Relationship Id="rId54" Type="http://schemas.openxmlformats.org/officeDocument/2006/relationships/hyperlink" Target="http://morelos.morelia.gob.mx/ArchivosTransp2017/Articulo35/Informaci&#243;n%20P&#250;blica/FXXIII/SA-DCS-S-75-2017.pdf" TargetMode="External"/><Relationship Id="rId75" Type="http://schemas.openxmlformats.org/officeDocument/2006/relationships/hyperlink" Target="..\..\Downloads\En%20actualizacion" TargetMode="External"/><Relationship Id="rId96" Type="http://schemas.openxmlformats.org/officeDocument/2006/relationships/hyperlink" Target="http://morelos.morelia.gob.mx/ArchivosTransp2017/Articulo35/Informaci&#243;n%20P&#250;blica/FXXIII/TMMEJ-COT-DCS-001-2017.pdf" TargetMode="External"/><Relationship Id="rId140" Type="http://schemas.openxmlformats.org/officeDocument/2006/relationships/hyperlink" Target="http://morelos.morelia.gob.mx/ArchivosTransp2017/Articulo35/Informaci&#243;n%20P&#250;blica/FXXIII/SA-DCS-S-046-2017.pdf" TargetMode="External"/><Relationship Id="rId161" Type="http://schemas.openxmlformats.org/officeDocument/2006/relationships/hyperlink" Target="http://morelos.morelia.gob.mx/ArchivosTransp2017/Articulo35/Informaci&#243;n%20P&#250;blica/fraccXXIII/tmmej_cot_dcs_039_2017.pdf" TargetMode="External"/><Relationship Id="rId182" Type="http://schemas.openxmlformats.org/officeDocument/2006/relationships/hyperlink" Target="http://morelos.morelia.gob.mx/ArchivosTransp2017/Articulo35/Informaci&#243;n%20P&#250;blica/FXXIII/.pdf" TargetMode="External"/><Relationship Id="rId217" Type="http://schemas.openxmlformats.org/officeDocument/2006/relationships/hyperlink" Target="http://morelos.morelia.gob.mx/ArchTransp/Art35/InfPub/FraccXXIII/.pdf" TargetMode="External"/><Relationship Id="rId6" Type="http://schemas.openxmlformats.org/officeDocument/2006/relationships/hyperlink" Target="http://morelos.morelia.gob.mx/ArchivosTransp2017/Articulo35/Informaci&#243;n%20P&#250;blica/FXXIII/SA-DCS-S-114-2016.pdf" TargetMode="External"/><Relationship Id="rId23" Type="http://schemas.openxmlformats.org/officeDocument/2006/relationships/hyperlink" Target="http://morelos.morelia.gob.mx/ArchivosTransp2017/Articulo35/Informaci&#243;n%20P&#250;blica/FXXIII/SA-DCS-S-71-2017.pdf" TargetMode="External"/><Relationship Id="rId119" Type="http://schemas.openxmlformats.org/officeDocument/2006/relationships/hyperlink" Target="http://morelos.morelia.gob.mx/ArchivosTransp2017/Articulo35/Informaci&#243;n%20P&#250;blica/FXXIII/SA-DCS-S-078-2017.pdf" TargetMode="External"/><Relationship Id="rId44" Type="http://schemas.openxmlformats.org/officeDocument/2006/relationships/hyperlink" Target="http://morelos.morelia.gob.mx/ArchivosTransp2017/Articulo35/Informaci&#243;n%20P&#250;blica/FXXIII/SA-DCS-S-041-2017%20B.pdf" TargetMode="External"/><Relationship Id="rId65" Type="http://schemas.openxmlformats.org/officeDocument/2006/relationships/hyperlink" Target="http://morelos.morelia.gob.mx/ArchivosTransp2017/Articulo35/Informaci&#243;n%20P&#250;blica/FXXIII/TMMEJ-COT-DCS-055-2017.pdf" TargetMode="External"/><Relationship Id="rId86" Type="http://schemas.openxmlformats.org/officeDocument/2006/relationships/hyperlink" Target="http://morelos.morelia.gob.mx/ArchivosTransp2017/Articulo35/Informaci&#243;n%20P&#250;blica/FXXIII/TMMEJ-COT-DCS-013-2017.pdf" TargetMode="External"/><Relationship Id="rId130" Type="http://schemas.openxmlformats.org/officeDocument/2006/relationships/hyperlink" Target="http://morelos.morelia.gob.mx/ArchivosTransp2017/Articulo35/Informaci&#243;n%20P&#250;blica/FXXIII/SA-DCS-S-024-2017.pdf" TargetMode="External"/><Relationship Id="rId151" Type="http://schemas.openxmlformats.org/officeDocument/2006/relationships/hyperlink" Target="http://morelos.morelia.gob.mx/ArchivosTransp2017/Articulo35/Informaci&#243;n%20P&#250;blica/FXXIII/SA-DCS-S-115-2017.pdf" TargetMode="External"/><Relationship Id="rId172" Type="http://schemas.openxmlformats.org/officeDocument/2006/relationships/hyperlink" Target="http://morelos.morelia.gob.mx/ArchivosTransp2017/Articulo35/Informaci&#243;n%20P&#250;blica/fraccXXIII/tmmej_cot_dcs_103_2017.pdf" TargetMode="External"/><Relationship Id="rId193" Type="http://schemas.openxmlformats.org/officeDocument/2006/relationships/hyperlink" Target="http://morelos.morelia.gob.mx/ArchivosTransp2017/Articulo35/Informaci&#243;n%20P&#250;blica/FXXIII/.pdf" TargetMode="External"/><Relationship Id="rId207" Type="http://schemas.openxmlformats.org/officeDocument/2006/relationships/hyperlink" Target="http://morelos.morelia.gob.mx/ArchivosTransp2017/Articulo35/Informaci&#243;n%20P&#250;blica/fraccXXIII/tmmej_cot_dcs_047_2017.pdf" TargetMode="External"/><Relationship Id="rId13" Type="http://schemas.openxmlformats.org/officeDocument/2006/relationships/hyperlink" Target="http://morelos.morelia.gob.mx/ArchivosTransp2017/Articulo35/Informaci&#243;n%20P&#250;blica/FXXIII/SA-DCS-S-110-2016.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20" Type="http://schemas.openxmlformats.org/officeDocument/2006/relationships/hyperlink" Target="http://morelos.morelia.gob.mx/ArchivosTransp2017/Articulo35/Informaci&#243;n%20P&#250;blica/FXXIII/SA-DCS-S-077-2017.pdf" TargetMode="External"/><Relationship Id="rId141" Type="http://schemas.openxmlformats.org/officeDocument/2006/relationships/hyperlink" Target="http://morelos.morelia.gob.mx/ArchivosTransp2017/Articulo35/Informaci&#243;n%20P&#250;blica/FXXIII/SA-DCS-S-049-2017.pdf" TargetMode="External"/><Relationship Id="rId7" Type="http://schemas.openxmlformats.org/officeDocument/2006/relationships/hyperlink" Target="http://morelos.morelia.gob.mx/ArchivosTransp2017/Articulo35/Informaci&#243;n%20P&#250;blica/FXXIII/SA-DCS-S-101-2016.pdf" TargetMode="External"/><Relationship Id="rId162" Type="http://schemas.openxmlformats.org/officeDocument/2006/relationships/hyperlink" Target="http://morelos.morelia.gob.mx/ArchivosTransp2017/Articulo35/Informaci&#243;n%20P&#250;blica/fraccXXIII/tmmej_cot_dcs_057_2017.pdf" TargetMode="External"/><Relationship Id="rId183" Type="http://schemas.openxmlformats.org/officeDocument/2006/relationships/hyperlink" Target="http://morelos.morelia.gob.mx/ArchivosTransp2017/Articulo35/Informaci&#243;n%20P&#250;blica/FXXIII/.pdf" TargetMode="External"/><Relationship Id="rId218" Type="http://schemas.openxmlformats.org/officeDocument/2006/relationships/hyperlink" Target="http://morelos.morelia.gob.mx/ArchTransp/Art35/InfPub/FraccXXIII/tmmej_cot_dcs_032_2017.pdf" TargetMode="External"/><Relationship Id="rId24" Type="http://schemas.openxmlformats.org/officeDocument/2006/relationships/hyperlink" Target="http://morelos.morelia.gob.mx/ArchivosTransp2017/Articulo35/Informaci&#243;n%20P&#250;blica/FXXIII/SA-DCS-S-71-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31" Type="http://schemas.openxmlformats.org/officeDocument/2006/relationships/hyperlink" Target="http://morelos.morelia.gob.mx/ArchivosTransp2017/Articulo35/Informaci&#243;n%20P&#250;blica/FXXIII/SA-DCS-S-022-2017.pdf" TargetMode="External"/><Relationship Id="rId152" Type="http://schemas.openxmlformats.org/officeDocument/2006/relationships/hyperlink" Target="http://morelos.morelia.gob.mx/ArchivosTransp2017/Articulo35/Informaci&#243;n%20P&#250;blica/FXXIII/SA-DCS-S-81-2017.pdf" TargetMode="External"/><Relationship Id="rId173" Type="http://schemas.openxmlformats.org/officeDocument/2006/relationships/hyperlink" Target="http://morelos.morelia.gob.mx/ArchivosTransp2017/Articulo35/Informaci&#243;n%20P&#250;blica/fraccXXIII/tmmej_cot_dcs_090_2017.pdf" TargetMode="External"/><Relationship Id="rId194" Type="http://schemas.openxmlformats.org/officeDocument/2006/relationships/hyperlink" Target="http://morelos.morelia.gob.mx/ArchivosTransp2017/Articulo35/Informaci&#243;n%20P&#250;blica/FXXIII/.pdf" TargetMode="External"/><Relationship Id="rId208" Type="http://schemas.openxmlformats.org/officeDocument/2006/relationships/hyperlink" Target="http://morelos.morelia.gob.mx/ArchivosTransp2017/Articulo35/Informaci&#243;n%20P&#250;blica/fraccXXIII/tmmej_cot_dcs_116_2017.pdf" TargetMode="External"/><Relationship Id="rId14" Type="http://schemas.openxmlformats.org/officeDocument/2006/relationships/hyperlink" Target="http://morelos.morelia.gob.mx/ArchivosTransp2017/Articulo35/Informaci&#243;n%20P&#250;blica/FXXIII/SA-DCS-S-120-2016.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163" Type="http://schemas.openxmlformats.org/officeDocument/2006/relationships/hyperlink" Target="http://morelos.morelia.gob.mx/ArchivosTransp2017/Articulo35/Informaci&#243;n%20P&#250;blica/fraccXXIII/tmmej_cot_dcs_058_2017.pdf" TargetMode="External"/><Relationship Id="rId184" Type="http://schemas.openxmlformats.org/officeDocument/2006/relationships/hyperlink" Target="http://morelos.morelia.gob.mx/ArchivosTransp2017/Articulo35/Informaci&#243;n%20P&#250;blica/FXXIII/.pdf" TargetMode="External"/><Relationship Id="rId189" Type="http://schemas.openxmlformats.org/officeDocument/2006/relationships/hyperlink" Target="http://morelos.morelia.gob.mx/ArchivosTransp2017/Articulo35/Informaci&#243;n%20P&#250;blica/FXXIII/.pdf" TargetMode="External"/><Relationship Id="rId219" Type="http://schemas.openxmlformats.org/officeDocument/2006/relationships/hyperlink" Target="http://morelos.morelia.gob.mx/ArchTransp/Art35/InfPub/FraccXXIII/tmmej_cot_dcs_033_2017.pdf" TargetMode="External"/><Relationship Id="rId3" Type="http://schemas.openxmlformats.org/officeDocument/2006/relationships/hyperlink" Target="http://morelos.morelia.gob.mx/ArchivosTransp2017/Articulo35/Informaci&#243;n%20P&#250;blica/FXXIII/SA-DCS-S-118-2016.pdf" TargetMode="External"/><Relationship Id="rId214" Type="http://schemas.openxmlformats.org/officeDocument/2006/relationships/hyperlink" Target="http://morelos.morelia.gob.mx/ArchivosTransp2017/Articulo35/Informaci&#243;n%20P&#250;blica/fraccXXIII/tmmej_cot_dcs_119_2017.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hyperlink" Target="http://morelos.morelia.gob.mx/ArchivosTransp2017/Articulo35/Informaci&#243;n%20P&#250;blica/fraccXXIII/tmmej_cot_dcs_079_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62" Type="http://schemas.openxmlformats.org/officeDocument/2006/relationships/hyperlink" Target="http://morelos.morelia.gob.mx/ArchivosTransp2017/Articulo35/Informaci&#243;n%20P&#250;blica/FXXIII/SA-DCS-S-043-2017.pdf"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53" Type="http://schemas.openxmlformats.org/officeDocument/2006/relationships/hyperlink" Target="http://morelos.morelia.gob.mx/ArchivosTransp2017/Articulo35/Informaci&#243;n%20P&#250;blica/FXXIII/SA-DCS-S-047-2017.pdf" TargetMode="External"/><Relationship Id="rId174" Type="http://schemas.openxmlformats.org/officeDocument/2006/relationships/hyperlink" Target="http://morelos.morelia.gob.mx/ArchivosTransp2017/Articulo35/Informaci&#243;n%20P&#250;blica/fraccXXIII/tmmej_cot_dcs_091_2017.pdf" TargetMode="External"/><Relationship Id="rId179" Type="http://schemas.openxmlformats.org/officeDocument/2006/relationships/hyperlink" Target="http://morelos.morelia.gob.mx/ArchivosTransp2017/Articulo35/Informaci&#243;n%20P&#250;blica/fraccXXIII/tmmej_cot_dcs_026_2017.pdf" TargetMode="External"/><Relationship Id="rId195" Type="http://schemas.openxmlformats.org/officeDocument/2006/relationships/hyperlink" Target="http://morelos.morelia.gob.mx/ArchivosTransp2017/Articulo35/Informaci&#243;n%20P&#250;blica/FXXIII/.pdf" TargetMode="External"/><Relationship Id="rId209" Type="http://schemas.openxmlformats.org/officeDocument/2006/relationships/hyperlink" Target="http://morelos.morelia.gob.mx/ArchivosTransp2017/Articulo35/Informaci&#243;n%20P&#250;blica/FXXIII/.pdf" TargetMode="External"/><Relationship Id="rId190" Type="http://schemas.openxmlformats.org/officeDocument/2006/relationships/hyperlink" Target="http://morelos.morelia.gob.mx/ArchivosTransp2017/Articulo35/Informaci&#243;n%20P&#250;blica/FXXIII/.pdf" TargetMode="External"/><Relationship Id="rId204" Type="http://schemas.openxmlformats.org/officeDocument/2006/relationships/hyperlink" Target="http://morelos.morelia.gob.mx/ArchivosTransp2017/Articulo35/Informaci&#243;n%20P&#250;blica/fraccXXIII/tmmej_cot_dcs_067_2017.pdf" TargetMode="External"/><Relationship Id="rId220" Type="http://schemas.openxmlformats.org/officeDocument/2006/relationships/hyperlink" Target="http://morelos.morelia.gob.mx/ArchTransp/Art35/InfPub/FraccXXIII/tmmej_cot_dcs_034_2017.pdf" TargetMode="External"/><Relationship Id="rId15" Type="http://schemas.openxmlformats.org/officeDocument/2006/relationships/hyperlink" Target="http://morelos.morelia.gob.mx/ArchivosTransp2017/Articulo35/Informaci&#243;n%20P&#250;blica/FXXIII/SA-DCS-S-105-2016.pdf" TargetMode="External"/><Relationship Id="rId36" Type="http://schemas.openxmlformats.org/officeDocument/2006/relationships/hyperlink" Target="http://morelos.morelia.gob.mx/ArchivosTransp2017/Articulo35/Informaci&#243;n%20P&#250;blica/FXXIII/SA-DCS-S-040-2017%20B.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52" Type="http://schemas.openxmlformats.org/officeDocument/2006/relationships/hyperlink" Target="http://morelos.morelia.gob.mx/ArchivosTransp2017/Articulo35/Informaci&#243;n%20P&#250;blica/FXXIII/SA-DCS-S-106-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64" Type="http://schemas.openxmlformats.org/officeDocument/2006/relationships/hyperlink" Target="http://morelos.morelia.gob.mx/ArchivosTransp2017/Articulo35/Informaci&#243;n%20P&#250;blica/fraccXXIII/tmmej_cot_dcs_059_2017.pdf" TargetMode="External"/><Relationship Id="rId169" Type="http://schemas.openxmlformats.org/officeDocument/2006/relationships/hyperlink" Target="http://morelos.morelia.gob.mx/ArchivosTransp2017/Articulo35/Informaci&#243;n%20P&#250;blica/fraccXXIII/tmmej_cot_dcs_086_2017.pdf" TargetMode="External"/><Relationship Id="rId185" Type="http://schemas.openxmlformats.org/officeDocument/2006/relationships/hyperlink" Target="http://morelos.morelia.gob.mx/ArchivosTransp2017/Articulo35/Informaci&#243;n%20P&#250;blica/FXXIII/.pdf" TargetMode="Externa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80" Type="http://schemas.openxmlformats.org/officeDocument/2006/relationships/hyperlink" Target="http://morelos.morelia.gob.mx/ArchivosTransp2017/Articulo35/Informaci&#243;n%20P&#250;blica/fraccXXIII/tmmej_cot_dcs_027_2017.pdf" TargetMode="External"/><Relationship Id="rId210" Type="http://schemas.openxmlformats.org/officeDocument/2006/relationships/hyperlink" Target="http://morelos.morelia.gob.mx/ArchivosTransp2017/Articulo35/Informaci&#243;n%20P&#250;blica/fraccXXIII/tmmej_cot_dcs_122_2017.pdf" TargetMode="External"/><Relationship Id="rId215" Type="http://schemas.openxmlformats.org/officeDocument/2006/relationships/hyperlink" Target="http://morelos.morelia.gob.mx/ArchivosTransp2017/Articulo35/Informaci&#243;n%20P&#250;blica/fraccXXIII/tmmej_cot_dcs_123_2017.pdf" TargetMode="External"/><Relationship Id="rId26" Type="http://schemas.openxmlformats.org/officeDocument/2006/relationships/hyperlink" Target="http://morelos.morelia.gob.mx/ArchivosTransp2017/Articulo35/Informaci&#243;n%20P&#250;blica/FXXIII/SA-DCS-S-121-2017.pdf" TargetMode="External"/><Relationship Id="rId47" Type="http://schemas.openxmlformats.org/officeDocument/2006/relationships/hyperlink" Target="http://morelos.morelia.gob.mx/ArchivosTransp2017/Articulo35/Informaci&#243;n%20P&#250;blica/FXXIII/TMMEJ-COT-DCS-006-2017.pdf" TargetMode="External"/><Relationship Id="rId68" Type="http://schemas.openxmlformats.org/officeDocument/2006/relationships/hyperlink" Target="http://morelos.morelia.gob.mx/ArchivosTransp2017/Articulo35/Informaci&#243;n%20P&#250;blica/FXXIII/SA-DCS-S-64-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54" Type="http://schemas.openxmlformats.org/officeDocument/2006/relationships/hyperlink" Target="http://morelos.morelia.gob.mx/ArchivosTransp2017/Articulo35/Informaci&#243;n%20P&#250;blica/FXXIII/TMMEJ-COT-DCS-050-2017.pdf" TargetMode="External"/><Relationship Id="rId175" Type="http://schemas.openxmlformats.org/officeDocument/2006/relationships/hyperlink" Target="http://morelos.morelia.gob.mx/ArchivosTransp2017/Articulo35/Informaci&#243;n%20P&#250;blica/fraccXXIII/tmmej_cot_dcs_106_2017.pdf" TargetMode="External"/><Relationship Id="rId196" Type="http://schemas.openxmlformats.org/officeDocument/2006/relationships/hyperlink" Target="http://morelos.morelia.gob.mx/ArchivosTransp2017/Articulo35/Informaci&#243;n%20P&#250;blica/FXXIII/.pdf" TargetMode="External"/><Relationship Id="rId200" Type="http://schemas.openxmlformats.org/officeDocument/2006/relationships/hyperlink" Target="http://morelos.morelia.gob.mx/ArchivosTransp2017/Articulo35/Informaci&#243;n%20P&#250;blica/FXXIII/.pdf" TargetMode="External"/><Relationship Id="rId16" Type="http://schemas.openxmlformats.org/officeDocument/2006/relationships/hyperlink" Target="http://morelos.morelia.gob.mx/ArchivosTransp2017/Articulo35/Informaci&#243;n%20P&#250;blica/FXXIII/SA-DCS-S-111-2016.pdf" TargetMode="External"/><Relationship Id="rId221" Type="http://schemas.openxmlformats.org/officeDocument/2006/relationships/hyperlink" Target="http://morelos.morelia.gob.mx/ArchTransp/Art35/InfPub/FraccXXIII/tmmej_cot_dcs_076_2017.pdf" TargetMode="External"/><Relationship Id="rId37" Type="http://schemas.openxmlformats.org/officeDocument/2006/relationships/hyperlink" Target="http://morelos.morelia.gob.mx/ArchivosTransp2017/Articulo35/Informaci&#243;n%20P&#250;blica/FXXIII/SA-DCS-S-028-2017.pdf" TargetMode="External"/><Relationship Id="rId58" Type="http://schemas.openxmlformats.org/officeDocument/2006/relationships/hyperlink" Target="http://morelos.morelia.gob.mx/ArchivosTransp2017/Articulo35/Informaci&#243;n%20P&#250;blica/FXXIII/TMMEJ-COT-DCS-042-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44" Type="http://schemas.openxmlformats.org/officeDocument/2006/relationships/hyperlink" Target="http://morelos.morelia.gob.mx/ArchivosTransp2017/Articulo35/Informaci&#243;n%20P&#250;blica/FXXIII/SA-DCS-S-030-2017.pdf" TargetMode="External"/><Relationship Id="rId90" Type="http://schemas.openxmlformats.org/officeDocument/2006/relationships/hyperlink" Target="http://morelos.morelia.gob.mx/ArchivosTransp2017/Articulo35/Informaci&#243;n%20P&#250;blica/FXXIII/TMMEJ-COT-DCS-022-2017.pdf" TargetMode="External"/><Relationship Id="rId165" Type="http://schemas.openxmlformats.org/officeDocument/2006/relationships/hyperlink" Target="http://morelos.morelia.gob.mx/ArchivosTransp2017/Articulo35/Informaci&#243;n%20P&#250;blica/fraccXXIII/tmmej_cot_dcs_062_2017.pdf" TargetMode="External"/><Relationship Id="rId186" Type="http://schemas.openxmlformats.org/officeDocument/2006/relationships/hyperlink" Target="http://morelos.morelia.gob.mx/ArchivosTransp2017/Articulo35/Informaci&#243;n%20P&#250;blica/FXXIII/.pdf" TargetMode="External"/><Relationship Id="rId211" Type="http://schemas.openxmlformats.org/officeDocument/2006/relationships/hyperlink" Target="http://morelos.morelia.gob.mx/ArchivosTransp2017/Articulo35/Informaci&#243;n%20P&#250;blica/fraccXXIII/tmmej_cot_dcs_121_2017.pdf" TargetMode="External"/><Relationship Id="rId27" Type="http://schemas.openxmlformats.org/officeDocument/2006/relationships/hyperlink" Target="http://morelos.morelia.gob.mx/ArchivosTransp2017/Articulo35/Informaci&#243;n%20P&#250;blica/FXXIII/SA-DCS-S-035-2017.pdf" TargetMode="External"/><Relationship Id="rId48" Type="http://schemas.openxmlformats.org/officeDocument/2006/relationships/hyperlink" Target="http://morelos.morelia.gob.mx/ArchivosTransp2017/Articulo35/Informaci&#243;n%20P&#250;blica/FXXIII/TMMEJ-COT-DCS-005-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34" Type="http://schemas.openxmlformats.org/officeDocument/2006/relationships/hyperlink" Target="http://morelos.morelia.gob.mx/ArchivosTransp2017/Articulo35/Informaci&#243;n%20P&#250;blica/FXXIII/SA-DCS-S-023-2017.pdf" TargetMode="External"/><Relationship Id="rId80" Type="http://schemas.openxmlformats.org/officeDocument/2006/relationships/hyperlink" Target="http://morelos.morelia.gob.mx/ArchivosTransp2017/Articulo35/Informaci&#243;n%20P&#250;blica/FXXIII/SA-DCS-S-56-2017.pdf" TargetMode="External"/><Relationship Id="rId155" Type="http://schemas.openxmlformats.org/officeDocument/2006/relationships/hyperlink" Target="http://morelos.morelia.gob.mx/ArchivosTransp2017/Articulo35/Informaci&#243;n%20P&#250;blica/fraccXXIII/tmmej_cot_dcs_078_2017.pdf" TargetMode="External"/><Relationship Id="rId176" Type="http://schemas.openxmlformats.org/officeDocument/2006/relationships/hyperlink" Target="http://morelos.morelia.gob.mx/ArchivosTransp2017/Articulo35/Informaci&#243;n%20P&#250;blica/fraccXXIII/tmmej_cot_dcs_105_2017.pdf" TargetMode="External"/><Relationship Id="rId197" Type="http://schemas.openxmlformats.org/officeDocument/2006/relationships/hyperlink" Target="http://morelos.morelia.gob.mx/ArchivosTransp2017/Articulo35/Informaci&#243;n%20P&#250;blica/FXXIII/.pdf" TargetMode="External"/><Relationship Id="rId201" Type="http://schemas.openxmlformats.org/officeDocument/2006/relationships/hyperlink" Target="http://morelos.morelia.gob.mx/ArchivosTransp2017/Articulo35/Informaci&#243;n%20P&#250;blica/FXXIII/.pdf" TargetMode="External"/><Relationship Id="rId222" Type="http://schemas.openxmlformats.org/officeDocument/2006/relationships/hyperlink" Target="http://morelos.morelia.gob.mx/ArchTransp/Art35/InfPub/FraccXXIII/tmmej_cot_dcs_071_2017.pdf" TargetMode="External"/><Relationship Id="rId17" Type="http://schemas.openxmlformats.org/officeDocument/2006/relationships/hyperlink" Target="http://morelos.morelia.gob.mx/ArchivosTransp2017/Articulo35/Informaci&#243;n%20P&#250;blica/FXXIII/SA-DCS-S-102-2016.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24" Type="http://schemas.openxmlformats.org/officeDocument/2006/relationships/hyperlink" Target="http://morelos.morelia.gob.mx/ArchivosTransp2017/Articulo35/Informaci&#243;n%20P&#250;blica/FXXIII/SA-DCS-S-014-2017.pdf" TargetMode="External"/><Relationship Id="rId70" Type="http://schemas.openxmlformats.org/officeDocument/2006/relationships/hyperlink" Target="http://morelos.morelia.gob.mx/ArchivosTransp2017/Articulo35/Informaci&#243;n%20P&#250;blica/FXXIII/TMMEJ-COT-DCS-048-2017.pdf" TargetMode="External"/><Relationship Id="rId91" Type="http://schemas.openxmlformats.org/officeDocument/2006/relationships/hyperlink" Target="http://morelos.morelia.gob.mx/ArchivosTransp2017/Articulo35/Informaci&#243;n%20P&#250;blica/FXXIII/TMMEJ-COT-DCS-035-2017.pdf" TargetMode="External"/><Relationship Id="rId145" Type="http://schemas.openxmlformats.org/officeDocument/2006/relationships/hyperlink" Target="http://morelos.morelia.gob.mx/ArchivosTransp2017/Articulo35/Informaci&#243;n%20P&#250;blica/FXXIII/SA-DCS-S-038-2017.pdf" TargetMode="External"/><Relationship Id="rId166" Type="http://schemas.openxmlformats.org/officeDocument/2006/relationships/hyperlink" Target="http://morelos.morelia.gob.mx/ArchivosTransp2017/Articulo35/Informaci&#243;n%20P&#250;blica/fraccXXIII/tmmej_cot_dcs_083_2017.pdf" TargetMode="External"/><Relationship Id="rId187" Type="http://schemas.openxmlformats.org/officeDocument/2006/relationships/hyperlink" Target="http://morelos.morelia.gob.mx/ArchivosTransp2017/Articulo35/Informaci&#243;n%20P&#250;blica/FXXIII/.pdf" TargetMode="External"/><Relationship Id="rId1" Type="http://schemas.openxmlformats.org/officeDocument/2006/relationships/hyperlink" Target="http://morelos.morelia.gob.mx/ArchivosTransp2017/Articulo35/Informaci&#243;n%20P&#250;blica/FXXIII/SA-DCS-S-107-2016.pdf" TargetMode="External"/><Relationship Id="rId212" Type="http://schemas.openxmlformats.org/officeDocument/2006/relationships/hyperlink" Target="http://morelos.morelia.gob.mx/ArchivosTransp2017/Articulo35/Informaci&#243;n%20P&#250;blica/fraccXXIII/tmmej_cot_dcs_089_2017.pdf" TargetMode="External"/><Relationship Id="rId28" Type="http://schemas.openxmlformats.org/officeDocument/2006/relationships/hyperlink" Target="http://morelos.morelia.gob.mx/ArchivosTransp2017/Articulo35/Informaci&#243;n%20P&#250;blica/FXXIII/SA-DCS-S-019-2017.pdf" TargetMode="External"/><Relationship Id="rId49" Type="http://schemas.openxmlformats.org/officeDocument/2006/relationships/hyperlink" Target="http://morelos.morelia.gob.mx/ArchivosTransp2017/Articulo35/Informaci&#243;n%20P&#250;blica/FXXIII/TMMEJ-COT-DCS-004-2017.pdf" TargetMode="External"/><Relationship Id="rId114" Type="http://schemas.openxmlformats.org/officeDocument/2006/relationships/hyperlink" Target="http://morelos.morelia.gob.mx/ArchivosTransp2017/Articulo35/Informaci&#243;n%20P&#250;blica/FXXIII/SA-DCS-S-69-2017.pdf" TargetMode="External"/><Relationship Id="rId60" Type="http://schemas.openxmlformats.org/officeDocument/2006/relationships/hyperlink" Target="http://morelos.morelia.gob.mx/ArchivosTransp2017/Articulo35/Informaci&#243;n%20P&#250;blica/FXXIII/TMMEJ-COT-DCS-049-2017.pdf" TargetMode="External"/><Relationship Id="rId81" Type="http://schemas.openxmlformats.org/officeDocument/2006/relationships/hyperlink" Target="http://morelos.morelia.gob.mx/ArchivosTransp2017/Articulo35/Informaci&#243;n%20P&#250;blica/FXXIII/SA-DCS-S-58-2017.pdf" TargetMode="External"/><Relationship Id="rId135" Type="http://schemas.openxmlformats.org/officeDocument/2006/relationships/hyperlink" Target="http://morelos.morelia.gob.mx/ArchivosTransp2017/Articulo35/Informaci&#243;n%20P&#250;blica/FXXIII/SA-DCS-S-019-2017.pdf" TargetMode="External"/><Relationship Id="rId156" Type="http://schemas.openxmlformats.org/officeDocument/2006/relationships/hyperlink" Target="http://morelos.morelia.gob.mx/ArchivosTransp2017/Articulo35/Informaci&#243;n%20P&#250;blica/FXXIII/.pdf" TargetMode="External"/><Relationship Id="rId177" Type="http://schemas.openxmlformats.org/officeDocument/2006/relationships/hyperlink" Target="http://morelos.morelia.gob.mx/ArchivosTransp2017/Articulo35/Informaci&#243;n%20P&#250;blica/fraccXXIII/tmmej_cot_dcs_088_2017.pdf" TargetMode="External"/><Relationship Id="rId198" Type="http://schemas.openxmlformats.org/officeDocument/2006/relationships/hyperlink" Target="http://morelos.morelia.gob.mx/ArchivosTransp2017/Articulo35/Informaci&#243;n%20P&#250;blica/FXXIII/.pdf" TargetMode="External"/><Relationship Id="rId202" Type="http://schemas.openxmlformats.org/officeDocument/2006/relationships/hyperlink" Target="http://morelos.morelia.gob.mx/ArchivosTransp2017/Articulo35/Informaci&#243;n%20P&#250;blica/FXXIII/.pdf" TargetMode="External"/><Relationship Id="rId223" Type="http://schemas.openxmlformats.org/officeDocument/2006/relationships/printerSettings" Target="../printerSettings/printerSettings1.bin"/><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50" Type="http://schemas.openxmlformats.org/officeDocument/2006/relationships/hyperlink" Target="http://morelos.morelia.gob.mx/ArchivosTransp2017/Articulo35/Informaci&#243;n%20P&#250;blica/FXXIII/SA-DCS-S-012-2017.pdf" TargetMode="External"/><Relationship Id="rId104" Type="http://schemas.openxmlformats.org/officeDocument/2006/relationships/hyperlink" Target="http://morelos.morelia.gob.mx/ArchivosTransp2017/Articulo35/Informaci&#243;n%20P&#250;blica/FXXIII/SA-DCS-S-65-2017.pdf" TargetMode="External"/><Relationship Id="rId125" Type="http://schemas.openxmlformats.org/officeDocument/2006/relationships/hyperlink" Target="http://morelos.morelia.gob.mx/ArchivosTransp2017/Articulo35/Informaci&#243;n%20P&#250;blica/FXXIII/SA-DCS-S-013-2017.pdf" TargetMode="External"/><Relationship Id="rId146" Type="http://schemas.openxmlformats.org/officeDocument/2006/relationships/hyperlink" Target="http://morelos.morelia.gob.mx/ArchivosTransp2017/Articulo35/Informaci&#243;n%20P&#250;blica/FXXIII/SA-DCS-S-026-2017.pdf" TargetMode="External"/><Relationship Id="rId167" Type="http://schemas.openxmlformats.org/officeDocument/2006/relationships/hyperlink" Target="http://morelos.morelia.gob.mx/ArchivosTransp2017/Articulo35/Informaci&#243;n%20P&#250;blica/fraccXXIII/tmmej_cot_dcs_085_2017.pdf" TargetMode="External"/><Relationship Id="rId188" Type="http://schemas.openxmlformats.org/officeDocument/2006/relationships/hyperlink" Target="http://morelos.morelia.gob.mx/ArchivosTransp2017/Articulo35/Informaci&#243;n%20P&#250;blica/FXXIII/.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213" Type="http://schemas.openxmlformats.org/officeDocument/2006/relationships/hyperlink" Target="http://morelos.morelia.gob.mx/ArchivosTransp2017/Articulo35/Informaci&#243;n%20P&#250;blica/fraccXXIII/tmmej_cot_dcs_120_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40" Type="http://schemas.openxmlformats.org/officeDocument/2006/relationships/hyperlink" Target="http://morelos.morelia.gob.mx/ArchivosTransp2017/Articulo35/Informaci&#243;n%20P&#250;blica/FXXIII/SA-DCS-S-043-2017.pdf" TargetMode="External"/><Relationship Id="rId115" Type="http://schemas.openxmlformats.org/officeDocument/2006/relationships/hyperlink" Target="http://morelos.morelia.gob.mx/ArchivosTransp2017/Articulo35/Informaci&#243;n%20P&#250;blica/FXXIII/SA-DCS-S-68-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hyperlink" Target="http://morelos.morelia.gob.mx/ArchivosTransp2017/Articulo35/Informaci&#243;n%20P&#250;blica/fraccXXIII/tmmej_cot_dcs_077_2017.pdf" TargetMode="External"/><Relationship Id="rId178" Type="http://schemas.openxmlformats.org/officeDocument/2006/relationships/hyperlink" Target="http://morelos.morelia.gob.mx/ArchivosTransp2017/Articulo35/Informaci&#243;n%20P&#250;blica/fraccXXIII/tmmej_cot_dcs_118_2017.pdf" TargetMode="Externa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99" Type="http://schemas.openxmlformats.org/officeDocument/2006/relationships/hyperlink" Target="http://morelos.morelia.gob.mx/ArchivosTransp2017/Articulo35/Informaci&#243;n%20P&#250;blica/FXXIII/.pdf" TargetMode="External"/><Relationship Id="rId203" Type="http://schemas.openxmlformats.org/officeDocument/2006/relationships/hyperlink" Target="http://morelos.morelia.gob.mx/ArchivosTransp2017/Articulo35/Informaci&#243;n%20P&#250;blica/fraccXXIII/tmmej_cot_dcs_053_2017.pdf" TargetMode="External"/><Relationship Id="rId19" Type="http://schemas.openxmlformats.org/officeDocument/2006/relationships/hyperlink" Target="http://morelos.morelia.gob.mx/ArchivosTransp2017/Articulo35/Informaci&#243;n%20P&#250;blica/FXXIII/SA-DCS-S-103-2016.pdf" TargetMode="External"/><Relationship Id="rId224" Type="http://schemas.openxmlformats.org/officeDocument/2006/relationships/drawing" Target="../drawings/drawing1.xml"/><Relationship Id="rId30" Type="http://schemas.openxmlformats.org/officeDocument/2006/relationships/hyperlink" Target="http://morelos.morelia.gob.mx/ArchivosTransp2017/Articulo35/Informaci&#243;n%20P&#250;blica/FXXIII/SA-DCS-S-037-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168" Type="http://schemas.openxmlformats.org/officeDocument/2006/relationships/hyperlink" Target="http://morelos.morelia.gob.mx/ArchivosTransp2017/Articulo35/Informaci&#243;n%20P&#250;blica/fraccXXIII/tmmej_cot_dcs_084_201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Z252"/>
  <sheetViews>
    <sheetView tabSelected="1" zoomScaleNormal="100" workbookViewId="0"/>
  </sheetViews>
  <sheetFormatPr baseColWidth="10" defaultColWidth="11.453125" defaultRowHeight="15.5" x14ac:dyDescent="0.35"/>
  <cols>
    <col min="1" max="1" width="6.26953125" style="2" customWidth="1"/>
    <col min="2" max="2" width="10" style="6" customWidth="1"/>
    <col min="3" max="3" width="19.54296875" style="1" customWidth="1"/>
    <col min="4" max="4" width="19.26953125" style="1" customWidth="1"/>
    <col min="5" max="5" width="14.26953125" style="1" customWidth="1"/>
    <col min="6" max="6" width="14" style="1" customWidth="1"/>
    <col min="7" max="7" width="17.1796875" style="1" customWidth="1"/>
    <col min="8" max="8" width="27.26953125" style="1" customWidth="1"/>
    <col min="9" max="9" width="11" style="6" customWidth="1"/>
    <col min="10" max="10" width="16.81640625" style="6" customWidth="1"/>
    <col min="11" max="11" width="14.1796875" style="1" customWidth="1"/>
    <col min="12" max="12" width="22.453125" style="1" customWidth="1"/>
    <col min="13" max="13" width="16.81640625" style="1" customWidth="1"/>
    <col min="14" max="14" width="18.1796875" style="1" customWidth="1"/>
    <col min="15" max="15" width="15.7265625" style="1" customWidth="1"/>
    <col min="16" max="16" width="22.26953125" style="1" customWidth="1"/>
    <col min="17" max="17" width="13.1796875" style="1" customWidth="1"/>
    <col min="18" max="18" width="14.26953125" style="1" bestFit="1" customWidth="1"/>
    <col min="19" max="19" width="12.54296875" style="1" customWidth="1"/>
    <col min="20" max="20" width="10.81640625" style="1" customWidth="1"/>
    <col min="21" max="21" width="12.26953125" style="1" customWidth="1"/>
    <col min="22" max="22" width="11.453125" style="1" customWidth="1"/>
    <col min="23" max="23" width="14.26953125" style="1" customWidth="1"/>
    <col min="24" max="24" width="13.7265625" style="1" customWidth="1"/>
    <col min="25" max="25" width="14.81640625" style="1" customWidth="1"/>
    <col min="26" max="26" width="13.81640625" style="1" customWidth="1"/>
    <col min="27" max="27" width="16.1796875" style="1" customWidth="1"/>
    <col min="28" max="28" width="15.26953125" style="1" customWidth="1"/>
    <col min="29" max="29" width="16.81640625" style="1" customWidth="1"/>
    <col min="30" max="30" width="28.1796875" style="1" customWidth="1"/>
    <col min="31" max="31" width="17.7265625" style="1" customWidth="1"/>
    <col min="32" max="32" width="22.1796875" style="1" customWidth="1"/>
    <col min="33" max="33" width="20" style="1" customWidth="1"/>
    <col min="34" max="34" width="11.26953125" style="1" customWidth="1"/>
    <col min="35" max="35" width="13.26953125" style="1" customWidth="1"/>
    <col min="36" max="36" width="38.26953125" style="1" customWidth="1"/>
    <col min="37" max="37" width="13.1796875" style="1" customWidth="1"/>
    <col min="38" max="38" width="13.81640625" style="1" customWidth="1"/>
    <col min="39" max="39" width="14.26953125" style="1" customWidth="1"/>
    <col min="40" max="40" width="17.54296875" style="1" customWidth="1"/>
    <col min="41" max="41" width="13.54296875" style="1" customWidth="1"/>
    <col min="42" max="42" width="12.7265625" style="1" customWidth="1"/>
    <col min="43" max="43" width="14.1796875" style="1" customWidth="1"/>
    <col min="44" max="45" width="16.81640625" style="1" customWidth="1"/>
    <col min="46" max="46" width="17.453125" style="1" customWidth="1"/>
    <col min="47" max="47" width="13" style="1" customWidth="1"/>
    <col min="48" max="48" width="14.26953125" style="5" customWidth="1"/>
    <col min="49" max="49" width="12.453125" style="1" customWidth="1"/>
    <col min="50" max="50" width="14.26953125" style="1" customWidth="1"/>
    <col min="51" max="51" width="12.54296875" style="1" customWidth="1"/>
    <col min="52" max="52" width="13.7265625" style="1" customWidth="1"/>
    <col min="53" max="53" width="13" style="1" customWidth="1"/>
    <col min="54" max="16384" width="11.453125" style="1"/>
  </cols>
  <sheetData>
    <row r="1" spans="1:53" ht="60.75" customHeight="1" x14ac:dyDescent="0.25">
      <c r="A1" s="1"/>
      <c r="B1" s="150" t="s">
        <v>685</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row>
    <row r="2" spans="1:53" s="78" customFormat="1" ht="11.25" customHeight="1" x14ac:dyDescent="0.25">
      <c r="B2" s="151" t="s">
        <v>671</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row>
    <row r="3" spans="1:53" s="78" customFormat="1" ht="26.25" customHeight="1"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row>
    <row r="4" spans="1:53" s="78" customFormat="1" ht="10.5" x14ac:dyDescent="0.25">
      <c r="B4" s="82"/>
      <c r="I4" s="82"/>
      <c r="J4" s="82"/>
      <c r="AV4" s="79"/>
    </row>
    <row r="5" spans="1:53" s="78" customFormat="1" ht="11.25" customHeight="1" x14ac:dyDescent="0.25">
      <c r="B5" s="83"/>
      <c r="C5" s="83"/>
      <c r="D5" s="83"/>
      <c r="E5" s="83"/>
      <c r="F5" s="83"/>
      <c r="G5" s="83"/>
      <c r="H5" s="83"/>
      <c r="I5" s="155" t="s">
        <v>0</v>
      </c>
      <c r="J5" s="151"/>
      <c r="K5" s="151"/>
      <c r="L5" s="151"/>
      <c r="M5" s="151"/>
      <c r="N5" s="151"/>
      <c r="O5" s="151"/>
      <c r="P5" s="151"/>
      <c r="Q5" s="156"/>
      <c r="V5" s="84"/>
      <c r="W5" s="84"/>
      <c r="X5" s="84"/>
      <c r="Y5" s="84"/>
      <c r="Z5" s="84"/>
      <c r="AA5" s="84"/>
      <c r="AB5" s="84"/>
      <c r="AC5" s="84"/>
      <c r="AD5" s="84"/>
      <c r="AE5" s="84"/>
      <c r="AF5" s="84"/>
      <c r="AG5" s="84"/>
      <c r="AH5" s="84"/>
      <c r="AI5" s="84"/>
      <c r="AJ5" s="84"/>
      <c r="AK5" s="84"/>
      <c r="AU5" s="84"/>
      <c r="AV5" s="86"/>
      <c r="AW5" s="84"/>
      <c r="AX5" s="84"/>
      <c r="AY5" s="84"/>
      <c r="AZ5" s="84"/>
      <c r="BA5" s="84"/>
    </row>
    <row r="6" spans="1:53" s="78" customFormat="1" ht="11" thickBot="1" x14ac:dyDescent="0.3">
      <c r="B6" s="83"/>
      <c r="C6" s="83"/>
      <c r="D6" s="83"/>
      <c r="E6" s="83"/>
      <c r="F6" s="83"/>
      <c r="G6" s="83"/>
      <c r="H6" s="83"/>
      <c r="I6" s="152" t="s">
        <v>672</v>
      </c>
      <c r="J6" s="153"/>
      <c r="K6" s="153"/>
      <c r="L6" s="153"/>
      <c r="M6" s="153"/>
      <c r="N6" s="153"/>
      <c r="O6" s="153"/>
      <c r="P6" s="153"/>
      <c r="Q6" s="154"/>
      <c r="V6" s="85"/>
      <c r="W6" s="85"/>
      <c r="X6" s="85"/>
      <c r="Y6" s="85"/>
      <c r="Z6" s="85"/>
      <c r="AA6" s="85"/>
      <c r="AB6" s="85"/>
      <c r="AC6" s="85"/>
      <c r="AD6" s="85"/>
      <c r="AE6" s="85"/>
      <c r="AF6" s="85"/>
      <c r="AG6" s="85"/>
      <c r="AH6" s="85"/>
      <c r="AI6" s="85"/>
      <c r="AJ6" s="85"/>
      <c r="AK6" s="85"/>
      <c r="AU6" s="85"/>
      <c r="AV6" s="87"/>
      <c r="AW6" s="85"/>
      <c r="AX6" s="85"/>
      <c r="AY6" s="85"/>
      <c r="AZ6" s="85"/>
      <c r="BA6" s="85"/>
    </row>
    <row r="7" spans="1:53" s="78" customFormat="1" ht="11" thickBot="1" x14ac:dyDescent="0.3">
      <c r="A7" s="88"/>
      <c r="B7" s="139" t="s">
        <v>828</v>
      </c>
      <c r="C7" s="140"/>
      <c r="F7" s="139" t="s">
        <v>829</v>
      </c>
      <c r="G7" s="140"/>
      <c r="I7" s="82"/>
      <c r="J7" s="82"/>
      <c r="AV7" s="79"/>
    </row>
    <row r="8" spans="1:53" s="78" customFormat="1" ht="34.5" customHeight="1" thickBot="1" x14ac:dyDescent="0.3">
      <c r="A8" s="88"/>
      <c r="B8" s="157" t="s">
        <v>832</v>
      </c>
      <c r="C8" s="157"/>
      <c r="D8" s="146"/>
      <c r="E8" s="146"/>
      <c r="F8" s="157" t="s">
        <v>833</v>
      </c>
      <c r="G8" s="157"/>
      <c r="H8" s="146"/>
      <c r="I8" s="141" t="s">
        <v>1</v>
      </c>
      <c r="J8" s="142"/>
      <c r="K8" s="142"/>
      <c r="L8" s="142"/>
      <c r="M8" s="142"/>
      <c r="N8" s="142"/>
      <c r="O8" s="142"/>
      <c r="P8" s="142"/>
      <c r="Q8" s="142"/>
      <c r="R8" s="142"/>
      <c r="S8" s="143"/>
      <c r="T8" s="146" t="s">
        <v>2</v>
      </c>
      <c r="U8" s="146"/>
      <c r="V8" s="146"/>
      <c r="W8" s="146"/>
      <c r="X8" s="146"/>
      <c r="Y8" s="146" t="s">
        <v>3</v>
      </c>
      <c r="Z8" s="146"/>
      <c r="AA8" s="146"/>
      <c r="AB8" s="146"/>
      <c r="AC8" s="146"/>
      <c r="AD8" s="146"/>
      <c r="AE8" s="146"/>
      <c r="AF8" s="146"/>
      <c r="AG8" s="146"/>
      <c r="AH8" s="146" t="s">
        <v>4</v>
      </c>
      <c r="AI8" s="146"/>
      <c r="AJ8" s="146"/>
      <c r="AK8" s="146"/>
      <c r="AL8" s="146"/>
      <c r="AM8" s="146"/>
      <c r="AN8" s="146"/>
      <c r="AO8" s="146"/>
      <c r="AP8" s="146"/>
      <c r="AQ8" s="146"/>
      <c r="AR8" s="146" t="s">
        <v>5</v>
      </c>
      <c r="AS8" s="146"/>
      <c r="AT8" s="146"/>
      <c r="AU8" s="146"/>
      <c r="AV8" s="146"/>
      <c r="AW8" s="146"/>
      <c r="AX8" s="146"/>
      <c r="AY8" s="146"/>
      <c r="AZ8" s="146"/>
      <c r="BA8" s="146"/>
    </row>
    <row r="9" spans="1:53" s="78" customFormat="1" ht="40.5" customHeight="1" thickBot="1" x14ac:dyDescent="0.3">
      <c r="A9" s="88"/>
      <c r="B9" s="141" t="s">
        <v>6</v>
      </c>
      <c r="C9" s="146" t="s">
        <v>7</v>
      </c>
      <c r="D9" s="146" t="s">
        <v>8</v>
      </c>
      <c r="E9" s="146" t="s">
        <v>9</v>
      </c>
      <c r="F9" s="146" t="s">
        <v>10</v>
      </c>
      <c r="G9" s="146" t="s">
        <v>11</v>
      </c>
      <c r="H9" s="146" t="s">
        <v>12</v>
      </c>
      <c r="I9" s="144" t="s">
        <v>6</v>
      </c>
      <c r="J9" s="144" t="s">
        <v>679</v>
      </c>
      <c r="K9" s="145" t="s">
        <v>13</v>
      </c>
      <c r="L9" s="145" t="s">
        <v>14</v>
      </c>
      <c r="M9" s="145" t="s">
        <v>15</v>
      </c>
      <c r="N9" s="147" t="s">
        <v>16</v>
      </c>
      <c r="O9" s="148" t="s">
        <v>17</v>
      </c>
      <c r="P9" s="148" t="s">
        <v>18</v>
      </c>
      <c r="Q9" s="148" t="s">
        <v>19</v>
      </c>
      <c r="R9" s="148" t="s">
        <v>20</v>
      </c>
      <c r="S9" s="148" t="s">
        <v>21</v>
      </c>
      <c r="T9" s="148" t="s">
        <v>22</v>
      </c>
      <c r="U9" s="148" t="s">
        <v>23</v>
      </c>
      <c r="V9" s="148" t="s">
        <v>24</v>
      </c>
      <c r="W9" s="148" t="s">
        <v>25</v>
      </c>
      <c r="X9" s="148" t="s">
        <v>26</v>
      </c>
      <c r="Y9" s="159" t="s">
        <v>27</v>
      </c>
      <c r="Z9" s="157" t="s">
        <v>28</v>
      </c>
      <c r="AA9" s="157"/>
      <c r="AB9" s="157"/>
      <c r="AC9" s="159" t="s">
        <v>29</v>
      </c>
      <c r="AD9" s="159" t="s">
        <v>30</v>
      </c>
      <c r="AE9" s="159" t="s">
        <v>31</v>
      </c>
      <c r="AF9" s="159" t="s">
        <v>32</v>
      </c>
      <c r="AG9" s="157" t="s">
        <v>33</v>
      </c>
      <c r="AH9" s="157" t="s">
        <v>34</v>
      </c>
      <c r="AI9" s="157" t="s">
        <v>35</v>
      </c>
      <c r="AJ9" s="160" t="s">
        <v>36</v>
      </c>
      <c r="AK9" s="160" t="s">
        <v>37</v>
      </c>
      <c r="AL9" s="160" t="s">
        <v>38</v>
      </c>
      <c r="AM9" s="160" t="s">
        <v>39</v>
      </c>
      <c r="AN9" s="148" t="s">
        <v>40</v>
      </c>
      <c r="AO9" s="148" t="s">
        <v>41</v>
      </c>
      <c r="AP9" s="148" t="s">
        <v>42</v>
      </c>
      <c r="AQ9" s="159" t="s">
        <v>43</v>
      </c>
      <c r="AR9" s="157" t="s">
        <v>44</v>
      </c>
      <c r="AS9" s="157" t="s">
        <v>45</v>
      </c>
      <c r="AT9" s="158" t="s">
        <v>46</v>
      </c>
      <c r="AU9" s="148" t="s">
        <v>47</v>
      </c>
      <c r="AV9" s="148" t="s">
        <v>48</v>
      </c>
      <c r="AW9" s="148" t="s">
        <v>49</v>
      </c>
      <c r="AX9" s="148" t="s">
        <v>50</v>
      </c>
      <c r="AY9" s="148" t="s">
        <v>51</v>
      </c>
      <c r="AZ9" s="148" t="s">
        <v>52</v>
      </c>
      <c r="BA9" s="148" t="s">
        <v>53</v>
      </c>
    </row>
    <row r="10" spans="1:53" s="78" customFormat="1" ht="67.5" customHeight="1" x14ac:dyDescent="0.25">
      <c r="A10" s="88"/>
      <c r="B10" s="149"/>
      <c r="C10" s="144"/>
      <c r="D10" s="144"/>
      <c r="E10" s="144"/>
      <c r="F10" s="144"/>
      <c r="G10" s="144"/>
      <c r="H10" s="144"/>
      <c r="I10" s="145"/>
      <c r="J10" s="145"/>
      <c r="K10" s="145"/>
      <c r="L10" s="145"/>
      <c r="M10" s="145"/>
      <c r="N10" s="147"/>
      <c r="O10" s="148"/>
      <c r="P10" s="148"/>
      <c r="Q10" s="148"/>
      <c r="R10" s="148"/>
      <c r="S10" s="148"/>
      <c r="T10" s="148"/>
      <c r="U10" s="148"/>
      <c r="V10" s="148"/>
      <c r="W10" s="148"/>
      <c r="X10" s="148"/>
      <c r="Y10" s="159"/>
      <c r="Z10" s="89" t="s">
        <v>69</v>
      </c>
      <c r="AA10" s="90" t="s">
        <v>70</v>
      </c>
      <c r="AB10" s="90" t="s">
        <v>71</v>
      </c>
      <c r="AC10" s="159"/>
      <c r="AD10" s="159"/>
      <c r="AE10" s="159"/>
      <c r="AF10" s="159"/>
      <c r="AG10" s="144"/>
      <c r="AH10" s="144"/>
      <c r="AI10" s="144"/>
      <c r="AJ10" s="160"/>
      <c r="AK10" s="160"/>
      <c r="AL10" s="160"/>
      <c r="AM10" s="160"/>
      <c r="AN10" s="148"/>
      <c r="AO10" s="148"/>
      <c r="AP10" s="148"/>
      <c r="AQ10" s="159"/>
      <c r="AR10" s="144"/>
      <c r="AS10" s="144"/>
      <c r="AT10" s="158"/>
      <c r="AU10" s="148"/>
      <c r="AV10" s="148"/>
      <c r="AW10" s="148"/>
      <c r="AX10" s="148"/>
      <c r="AY10" s="148"/>
      <c r="AZ10" s="148"/>
      <c r="BA10" s="148"/>
    </row>
    <row r="11" spans="1:53" s="78" customFormat="1" ht="135" customHeight="1" x14ac:dyDescent="0.25">
      <c r="A11" s="88"/>
      <c r="B11" s="93">
        <v>2017</v>
      </c>
      <c r="C11" s="94" t="s">
        <v>117</v>
      </c>
      <c r="D11" s="94" t="s">
        <v>94</v>
      </c>
      <c r="E11" s="94" t="s">
        <v>94</v>
      </c>
      <c r="F11" s="94" t="s">
        <v>232</v>
      </c>
      <c r="G11" s="94" t="s">
        <v>80</v>
      </c>
      <c r="H11" s="94" t="s">
        <v>95</v>
      </c>
      <c r="I11" s="106">
        <v>2017</v>
      </c>
      <c r="J11" s="107" t="s">
        <v>674</v>
      </c>
      <c r="K11" s="93" t="s">
        <v>690</v>
      </c>
      <c r="L11" s="93" t="s">
        <v>691</v>
      </c>
      <c r="M11" s="95">
        <v>220000</v>
      </c>
      <c r="N11" s="93" t="s">
        <v>905</v>
      </c>
      <c r="O11" s="93" t="s">
        <v>893</v>
      </c>
      <c r="P11" s="93" t="s">
        <v>88</v>
      </c>
      <c r="Q11" s="93" t="s">
        <v>81</v>
      </c>
      <c r="R11" s="96">
        <v>42979</v>
      </c>
      <c r="S11" s="96">
        <v>43039</v>
      </c>
      <c r="T11" s="93" t="s">
        <v>74</v>
      </c>
      <c r="U11" s="93" t="s">
        <v>75</v>
      </c>
      <c r="V11" s="93" t="s">
        <v>96</v>
      </c>
      <c r="W11" s="93" t="s">
        <v>97</v>
      </c>
      <c r="X11" s="93" t="s">
        <v>83</v>
      </c>
      <c r="Y11" s="94" t="s">
        <v>906</v>
      </c>
      <c r="Z11" s="97" t="s">
        <v>231</v>
      </c>
      <c r="AA11" s="97" t="s">
        <v>231</v>
      </c>
      <c r="AB11" s="97" t="s">
        <v>231</v>
      </c>
      <c r="AC11" s="94" t="str">
        <f t="shared" ref="AC11:AC12" si="0">Y11</f>
        <v>Enter Comercializadora S.A de C.V</v>
      </c>
      <c r="AD11" s="98" t="s">
        <v>907</v>
      </c>
      <c r="AE11" s="99" t="s">
        <v>98</v>
      </c>
      <c r="AF11" s="99" t="s">
        <v>894</v>
      </c>
      <c r="AG11" s="93" t="s">
        <v>895</v>
      </c>
      <c r="AH11" s="93" t="s">
        <v>76</v>
      </c>
      <c r="AI11" s="93" t="s">
        <v>76</v>
      </c>
      <c r="AJ11" s="93" t="s">
        <v>908</v>
      </c>
      <c r="AK11" s="100">
        <f t="shared" ref="AK11:AK12" si="1">M11</f>
        <v>220000</v>
      </c>
      <c r="AL11" s="100">
        <f t="shared" ref="AL11:AL12" si="2">AK11</f>
        <v>220000</v>
      </c>
      <c r="AM11" s="100">
        <f>110000*2</f>
        <v>220000</v>
      </c>
      <c r="AN11" s="93" t="s">
        <v>89</v>
      </c>
      <c r="AO11" s="101">
        <v>28942242.600000001</v>
      </c>
      <c r="AP11" s="125" t="s">
        <v>231</v>
      </c>
      <c r="AQ11" s="100">
        <f t="shared" ref="AQ11:AQ12" si="3">M11</f>
        <v>220000</v>
      </c>
      <c r="AR11" s="102">
        <f t="shared" ref="AR11:AR12" si="4">R11</f>
        <v>42979</v>
      </c>
      <c r="AS11" s="103" t="str">
        <f t="shared" ref="AS11:AS12" si="5">N11</f>
        <v>TMMEJ/COT/DCS/076/2017</v>
      </c>
      <c r="AT11" s="94" t="str">
        <f t="shared" ref="AT11:AT12" si="6">AJ11</f>
        <v>Transmisión de las actividades, mensajes, funciones y programas que realiza el Ayuntamiento, para conocimiento de la ciudadanía moreliana en general.</v>
      </c>
      <c r="AU11" s="126" t="s">
        <v>686</v>
      </c>
      <c r="AV11" s="94" t="s">
        <v>85</v>
      </c>
      <c r="AW11" s="104">
        <f t="shared" ref="AW11:AW12" si="7">M11</f>
        <v>220000</v>
      </c>
      <c r="AX11" s="104">
        <f t="shared" ref="AX11:AX12" si="8">AW11</f>
        <v>220000</v>
      </c>
      <c r="AY11" s="102">
        <f t="shared" ref="AY11:AZ12" si="9">R11</f>
        <v>42979</v>
      </c>
      <c r="AZ11" s="102">
        <f t="shared" si="9"/>
        <v>43039</v>
      </c>
      <c r="BA11" s="103" t="s">
        <v>909</v>
      </c>
    </row>
    <row r="12" spans="1:53" s="78" customFormat="1" ht="175.5" customHeight="1" x14ac:dyDescent="0.25">
      <c r="A12" s="88"/>
      <c r="B12" s="93">
        <v>2017</v>
      </c>
      <c r="C12" s="94" t="s">
        <v>117</v>
      </c>
      <c r="D12" s="94" t="s">
        <v>94</v>
      </c>
      <c r="E12" s="94" t="s">
        <v>94</v>
      </c>
      <c r="F12" s="94" t="s">
        <v>232</v>
      </c>
      <c r="G12" s="94" t="s">
        <v>80</v>
      </c>
      <c r="H12" s="94" t="s">
        <v>95</v>
      </c>
      <c r="I12" s="106">
        <v>2017</v>
      </c>
      <c r="J12" s="107" t="s">
        <v>674</v>
      </c>
      <c r="K12" s="93" t="s">
        <v>690</v>
      </c>
      <c r="L12" s="93" t="s">
        <v>691</v>
      </c>
      <c r="M12" s="95">
        <v>330000</v>
      </c>
      <c r="N12" s="93" t="s">
        <v>910</v>
      </c>
      <c r="O12" s="93" t="s">
        <v>893</v>
      </c>
      <c r="P12" s="93" t="s">
        <v>88</v>
      </c>
      <c r="Q12" s="93" t="s">
        <v>81</v>
      </c>
      <c r="R12" s="96">
        <v>42887</v>
      </c>
      <c r="S12" s="96">
        <v>42978</v>
      </c>
      <c r="T12" s="93" t="s">
        <v>74</v>
      </c>
      <c r="U12" s="93" t="s">
        <v>75</v>
      </c>
      <c r="V12" s="93" t="s">
        <v>96</v>
      </c>
      <c r="W12" s="93" t="s">
        <v>97</v>
      </c>
      <c r="X12" s="93" t="s">
        <v>83</v>
      </c>
      <c r="Y12" s="94" t="s">
        <v>906</v>
      </c>
      <c r="Z12" s="97" t="s">
        <v>231</v>
      </c>
      <c r="AA12" s="97" t="s">
        <v>231</v>
      </c>
      <c r="AB12" s="97" t="s">
        <v>231</v>
      </c>
      <c r="AC12" s="94" t="str">
        <f t="shared" si="0"/>
        <v>Enter Comercializadora S.A de C.V</v>
      </c>
      <c r="AD12" s="98" t="s">
        <v>907</v>
      </c>
      <c r="AE12" s="99" t="s">
        <v>98</v>
      </c>
      <c r="AF12" s="99" t="s">
        <v>894</v>
      </c>
      <c r="AG12" s="93" t="s">
        <v>895</v>
      </c>
      <c r="AH12" s="93" t="s">
        <v>76</v>
      </c>
      <c r="AI12" s="93" t="s">
        <v>76</v>
      </c>
      <c r="AJ12" s="93" t="s">
        <v>911</v>
      </c>
      <c r="AK12" s="100">
        <f t="shared" si="1"/>
        <v>330000</v>
      </c>
      <c r="AL12" s="100">
        <f t="shared" si="2"/>
        <v>330000</v>
      </c>
      <c r="AM12" s="100">
        <f>110000*3</f>
        <v>330000</v>
      </c>
      <c r="AN12" s="93" t="s">
        <v>89</v>
      </c>
      <c r="AO12" s="101">
        <v>28942242.600000001</v>
      </c>
      <c r="AP12" s="125" t="s">
        <v>231</v>
      </c>
      <c r="AQ12" s="100">
        <f t="shared" si="3"/>
        <v>330000</v>
      </c>
      <c r="AR12" s="102">
        <f t="shared" si="4"/>
        <v>42887</v>
      </c>
      <c r="AS12" s="103" t="str">
        <f t="shared" si="5"/>
        <v>TMMEJ/COT/DCS/071/2017</v>
      </c>
      <c r="AT12" s="94" t="str">
        <f t="shared" si="6"/>
        <v>Difusión de Mensajes sobre programas y Actividades del H. Ayuntamiento de Morelia, así como para efectuar los servicios de Difusión del 2° Informe de Gobierno Municipal, 7 días antes y 5 días conforme a la fecha que se indique para dicho informe, exclusivamente en la circunscripción de Morelia, Michoacán.</v>
      </c>
      <c r="AU12" s="126" t="s">
        <v>686</v>
      </c>
      <c r="AV12" s="94" t="s">
        <v>85</v>
      </c>
      <c r="AW12" s="104">
        <f t="shared" si="7"/>
        <v>330000</v>
      </c>
      <c r="AX12" s="104">
        <f t="shared" si="8"/>
        <v>330000</v>
      </c>
      <c r="AY12" s="102">
        <f t="shared" si="9"/>
        <v>42887</v>
      </c>
      <c r="AZ12" s="102">
        <f t="shared" si="9"/>
        <v>42978</v>
      </c>
      <c r="BA12" s="103" t="s">
        <v>912</v>
      </c>
    </row>
    <row r="13" spans="1:53" s="78" customFormat="1" ht="135" customHeight="1" x14ac:dyDescent="0.25">
      <c r="A13" s="88"/>
      <c r="B13" s="93">
        <v>2017</v>
      </c>
      <c r="C13" s="94" t="s">
        <v>117</v>
      </c>
      <c r="D13" s="94" t="s">
        <v>94</v>
      </c>
      <c r="E13" s="94" t="s">
        <v>94</v>
      </c>
      <c r="F13" s="94" t="s">
        <v>232</v>
      </c>
      <c r="G13" s="94" t="s">
        <v>80</v>
      </c>
      <c r="H13" s="94" t="s">
        <v>95</v>
      </c>
      <c r="I13" s="106">
        <v>2017</v>
      </c>
      <c r="J13" s="107" t="s">
        <v>674</v>
      </c>
      <c r="K13" s="93" t="s">
        <v>690</v>
      </c>
      <c r="L13" s="93" t="s">
        <v>691</v>
      </c>
      <c r="M13" s="95">
        <v>232000</v>
      </c>
      <c r="N13" s="93" t="s">
        <v>892</v>
      </c>
      <c r="O13" s="93" t="s">
        <v>893</v>
      </c>
      <c r="P13" s="93" t="s">
        <v>88</v>
      </c>
      <c r="Q13" s="93" t="s">
        <v>81</v>
      </c>
      <c r="R13" s="96">
        <v>42979</v>
      </c>
      <c r="S13" s="96">
        <v>43039</v>
      </c>
      <c r="T13" s="93" t="s">
        <v>74</v>
      </c>
      <c r="U13" s="93" t="s">
        <v>75</v>
      </c>
      <c r="V13" s="93" t="s">
        <v>96</v>
      </c>
      <c r="W13" s="93" t="s">
        <v>97</v>
      </c>
      <c r="X13" s="93" t="s">
        <v>83</v>
      </c>
      <c r="Y13" s="107" t="s">
        <v>674</v>
      </c>
      <c r="Z13" s="97" t="s">
        <v>139</v>
      </c>
      <c r="AA13" s="97" t="s">
        <v>562</v>
      </c>
      <c r="AB13" s="97" t="s">
        <v>141</v>
      </c>
      <c r="AC13" s="94" t="str">
        <f t="shared" ref="AC13:AC15" si="10">Y13</f>
        <v>N/D</v>
      </c>
      <c r="AD13" s="98" t="s">
        <v>142</v>
      </c>
      <c r="AE13" s="99" t="s">
        <v>98</v>
      </c>
      <c r="AF13" s="99" t="s">
        <v>894</v>
      </c>
      <c r="AG13" s="93" t="s">
        <v>895</v>
      </c>
      <c r="AH13" s="93" t="s">
        <v>201</v>
      </c>
      <c r="AI13" s="93" t="s">
        <v>201</v>
      </c>
      <c r="AJ13" s="93" t="s">
        <v>896</v>
      </c>
      <c r="AK13" s="100">
        <f t="shared" ref="AK13:AK15" si="11">M13</f>
        <v>232000</v>
      </c>
      <c r="AL13" s="100">
        <f t="shared" ref="AL13:AL15" si="12">AK13</f>
        <v>232000</v>
      </c>
      <c r="AM13" s="100">
        <f>116000*2</f>
        <v>232000</v>
      </c>
      <c r="AN13" s="93" t="s">
        <v>202</v>
      </c>
      <c r="AO13" s="101">
        <v>5995511.7599999998</v>
      </c>
      <c r="AP13" s="107" t="s">
        <v>674</v>
      </c>
      <c r="AQ13" s="100">
        <f t="shared" ref="AQ13:AQ15" si="13">M13</f>
        <v>232000</v>
      </c>
      <c r="AR13" s="102">
        <f t="shared" ref="AR13:AR15" si="14">R13</f>
        <v>42979</v>
      </c>
      <c r="AS13" s="103" t="str">
        <f t="shared" ref="AS13:AS15" si="15">N13</f>
        <v>TMMEJ/COT/DCS/034/2017</v>
      </c>
      <c r="AT13" s="94" t="str">
        <f t="shared" ref="AT13:AT15" si="16">AJ13</f>
        <v>Difusión del quehacer del Ayuntamiento de Morelia y de los bienes y servicios públicos que prestan las diferentes dependencias que la conforman.</v>
      </c>
      <c r="AU13" s="126" t="s">
        <v>686</v>
      </c>
      <c r="AV13" s="94" t="s">
        <v>85</v>
      </c>
      <c r="AW13" s="104">
        <f>M13</f>
        <v>232000</v>
      </c>
      <c r="AX13" s="104">
        <f t="shared" ref="AX13:AX15" si="17">AW13</f>
        <v>232000</v>
      </c>
      <c r="AY13" s="102">
        <f t="shared" ref="AY13:AZ15" si="18">R13</f>
        <v>42979</v>
      </c>
      <c r="AZ13" s="102">
        <f t="shared" si="18"/>
        <v>43039</v>
      </c>
      <c r="BA13" s="103" t="s">
        <v>897</v>
      </c>
    </row>
    <row r="14" spans="1:53" s="78" customFormat="1" ht="135" customHeight="1" x14ac:dyDescent="0.25">
      <c r="A14" s="88"/>
      <c r="B14" s="93">
        <v>2017</v>
      </c>
      <c r="C14" s="94" t="s">
        <v>117</v>
      </c>
      <c r="D14" s="94" t="s">
        <v>94</v>
      </c>
      <c r="E14" s="94" t="s">
        <v>94</v>
      </c>
      <c r="F14" s="94" t="s">
        <v>232</v>
      </c>
      <c r="G14" s="94" t="s">
        <v>80</v>
      </c>
      <c r="H14" s="94" t="s">
        <v>95</v>
      </c>
      <c r="I14" s="106">
        <v>2017</v>
      </c>
      <c r="J14" s="107" t="s">
        <v>674</v>
      </c>
      <c r="K14" s="93" t="s">
        <v>690</v>
      </c>
      <c r="L14" s="93" t="s">
        <v>691</v>
      </c>
      <c r="M14" s="95">
        <v>116000</v>
      </c>
      <c r="N14" s="93" t="s">
        <v>898</v>
      </c>
      <c r="O14" s="93" t="s">
        <v>893</v>
      </c>
      <c r="P14" s="93" t="s">
        <v>88</v>
      </c>
      <c r="Q14" s="93" t="s">
        <v>81</v>
      </c>
      <c r="R14" s="96">
        <v>42948</v>
      </c>
      <c r="S14" s="96">
        <v>42978</v>
      </c>
      <c r="T14" s="93" t="s">
        <v>74</v>
      </c>
      <c r="U14" s="93" t="s">
        <v>75</v>
      </c>
      <c r="V14" s="93" t="s">
        <v>96</v>
      </c>
      <c r="W14" s="93" t="s">
        <v>97</v>
      </c>
      <c r="X14" s="93" t="s">
        <v>83</v>
      </c>
      <c r="Y14" s="107" t="s">
        <v>674</v>
      </c>
      <c r="Z14" s="97" t="s">
        <v>139</v>
      </c>
      <c r="AA14" s="97" t="s">
        <v>562</v>
      </c>
      <c r="AB14" s="97" t="s">
        <v>141</v>
      </c>
      <c r="AC14" s="94" t="str">
        <f t="shared" si="10"/>
        <v>N/D</v>
      </c>
      <c r="AD14" s="98" t="s">
        <v>142</v>
      </c>
      <c r="AE14" s="99" t="s">
        <v>98</v>
      </c>
      <c r="AF14" s="99" t="s">
        <v>894</v>
      </c>
      <c r="AG14" s="93" t="s">
        <v>895</v>
      </c>
      <c r="AH14" s="93" t="s">
        <v>201</v>
      </c>
      <c r="AI14" s="93" t="s">
        <v>201</v>
      </c>
      <c r="AJ14" s="93" t="s">
        <v>899</v>
      </c>
      <c r="AK14" s="100">
        <f t="shared" si="11"/>
        <v>116000</v>
      </c>
      <c r="AL14" s="100">
        <f t="shared" si="12"/>
        <v>116000</v>
      </c>
      <c r="AM14" s="100">
        <f>116000*1</f>
        <v>116000</v>
      </c>
      <c r="AN14" s="93" t="s">
        <v>202</v>
      </c>
      <c r="AO14" s="101">
        <v>5995511.7599999998</v>
      </c>
      <c r="AP14" s="107" t="s">
        <v>674</v>
      </c>
      <c r="AQ14" s="100">
        <f t="shared" si="13"/>
        <v>116000</v>
      </c>
      <c r="AR14" s="102">
        <f t="shared" si="14"/>
        <v>42948</v>
      </c>
      <c r="AS14" s="103" t="str">
        <f t="shared" si="15"/>
        <v>TMMEJ/COT/DCS/033/2017</v>
      </c>
      <c r="AT14" s="94" t="str">
        <f t="shared" si="16"/>
        <v xml:space="preserve">Difusión la campaña “Estamos trabajando como nunca” </v>
      </c>
      <c r="AU14" s="126" t="s">
        <v>686</v>
      </c>
      <c r="AV14" s="94" t="s">
        <v>85</v>
      </c>
      <c r="AW14" s="104">
        <f>M14</f>
        <v>116000</v>
      </c>
      <c r="AX14" s="104">
        <f t="shared" si="17"/>
        <v>116000</v>
      </c>
      <c r="AY14" s="102">
        <f t="shared" si="18"/>
        <v>42948</v>
      </c>
      <c r="AZ14" s="102">
        <f t="shared" si="18"/>
        <v>42978</v>
      </c>
      <c r="BA14" s="103">
        <v>2586</v>
      </c>
    </row>
    <row r="15" spans="1:53" s="78" customFormat="1" ht="135" customHeight="1" x14ac:dyDescent="0.25">
      <c r="A15" s="88"/>
      <c r="B15" s="93">
        <v>2017</v>
      </c>
      <c r="C15" s="94" t="s">
        <v>117</v>
      </c>
      <c r="D15" s="94" t="s">
        <v>94</v>
      </c>
      <c r="E15" s="94" t="s">
        <v>94</v>
      </c>
      <c r="F15" s="94" t="s">
        <v>232</v>
      </c>
      <c r="G15" s="94" t="s">
        <v>80</v>
      </c>
      <c r="H15" s="94" t="s">
        <v>95</v>
      </c>
      <c r="I15" s="106">
        <v>2017</v>
      </c>
      <c r="J15" s="107" t="s">
        <v>674</v>
      </c>
      <c r="K15" s="93" t="s">
        <v>690</v>
      </c>
      <c r="L15" s="93" t="s">
        <v>691</v>
      </c>
      <c r="M15" s="95">
        <v>348000</v>
      </c>
      <c r="N15" s="93" t="s">
        <v>900</v>
      </c>
      <c r="O15" s="93" t="s">
        <v>893</v>
      </c>
      <c r="P15" s="93" t="s">
        <v>88</v>
      </c>
      <c r="Q15" s="93" t="s">
        <v>81</v>
      </c>
      <c r="R15" s="96">
        <v>42857</v>
      </c>
      <c r="S15" s="96">
        <v>42947</v>
      </c>
      <c r="T15" s="93" t="s">
        <v>74</v>
      </c>
      <c r="U15" s="93" t="s">
        <v>75</v>
      </c>
      <c r="V15" s="93" t="s">
        <v>96</v>
      </c>
      <c r="W15" s="93" t="s">
        <v>97</v>
      </c>
      <c r="X15" s="93" t="s">
        <v>83</v>
      </c>
      <c r="Y15" s="107" t="s">
        <v>674</v>
      </c>
      <c r="Z15" s="97" t="s">
        <v>139</v>
      </c>
      <c r="AA15" s="97" t="s">
        <v>562</v>
      </c>
      <c r="AB15" s="97" t="s">
        <v>141</v>
      </c>
      <c r="AC15" s="94" t="str">
        <f t="shared" si="10"/>
        <v>N/D</v>
      </c>
      <c r="AD15" s="98" t="s">
        <v>142</v>
      </c>
      <c r="AE15" s="99" t="s">
        <v>98</v>
      </c>
      <c r="AF15" s="99" t="s">
        <v>894</v>
      </c>
      <c r="AG15" s="93" t="s">
        <v>895</v>
      </c>
      <c r="AH15" s="93" t="s">
        <v>201</v>
      </c>
      <c r="AI15" s="93" t="s">
        <v>201</v>
      </c>
      <c r="AJ15" s="93" t="s">
        <v>901</v>
      </c>
      <c r="AK15" s="100">
        <f t="shared" si="11"/>
        <v>348000</v>
      </c>
      <c r="AL15" s="100">
        <f t="shared" si="12"/>
        <v>348000</v>
      </c>
      <c r="AM15" s="100">
        <f>116000*3</f>
        <v>348000</v>
      </c>
      <c r="AN15" s="93" t="s">
        <v>202</v>
      </c>
      <c r="AO15" s="101">
        <v>5995511.7599999998</v>
      </c>
      <c r="AP15" s="107" t="s">
        <v>674</v>
      </c>
      <c r="AQ15" s="100">
        <f t="shared" si="13"/>
        <v>348000</v>
      </c>
      <c r="AR15" s="102">
        <f t="shared" si="14"/>
        <v>42857</v>
      </c>
      <c r="AS15" s="103" t="str">
        <f t="shared" si="15"/>
        <v>TMMEJ/COT/DCS/032/2017</v>
      </c>
      <c r="AT15" s="94" t="str">
        <f t="shared" si="16"/>
        <v>Dar a conocer a la  Ciudadanía de Morelia en general, las acciones, actividades, programas y campañas realizadas por el H. Ayuntamiento en favor de los Morelianos.</v>
      </c>
      <c r="AU15" s="126" t="s">
        <v>686</v>
      </c>
      <c r="AV15" s="94" t="s">
        <v>85</v>
      </c>
      <c r="AW15" s="104">
        <f>M15</f>
        <v>348000</v>
      </c>
      <c r="AX15" s="104">
        <f t="shared" si="17"/>
        <v>348000</v>
      </c>
      <c r="AY15" s="102">
        <f t="shared" si="18"/>
        <v>42857</v>
      </c>
      <c r="AZ15" s="102">
        <f t="shared" si="18"/>
        <v>42947</v>
      </c>
      <c r="BA15" s="103" t="s">
        <v>902</v>
      </c>
    </row>
    <row r="16" spans="1:53" s="78" customFormat="1" ht="135" customHeight="1" x14ac:dyDescent="0.25">
      <c r="A16" s="88"/>
      <c r="B16" s="93">
        <v>2017</v>
      </c>
      <c r="C16" s="94" t="s">
        <v>117</v>
      </c>
      <c r="D16" s="94" t="s">
        <v>94</v>
      </c>
      <c r="E16" s="94" t="s">
        <v>94</v>
      </c>
      <c r="F16" s="94" t="s">
        <v>232</v>
      </c>
      <c r="G16" s="94" t="s">
        <v>80</v>
      </c>
      <c r="H16" s="94" t="s">
        <v>95</v>
      </c>
      <c r="I16" s="106">
        <v>2017</v>
      </c>
      <c r="J16" s="107" t="s">
        <v>674</v>
      </c>
      <c r="K16" s="93" t="s">
        <v>690</v>
      </c>
      <c r="L16" s="93" t="s">
        <v>691</v>
      </c>
      <c r="M16" s="95">
        <v>40000</v>
      </c>
      <c r="N16" s="93" t="s">
        <v>848</v>
      </c>
      <c r="O16" s="93" t="s">
        <v>854</v>
      </c>
      <c r="P16" s="93" t="s">
        <v>88</v>
      </c>
      <c r="Q16" s="93" t="s">
        <v>81</v>
      </c>
      <c r="R16" s="96">
        <v>43040</v>
      </c>
      <c r="S16" s="96">
        <v>43100</v>
      </c>
      <c r="T16" s="93" t="s">
        <v>74</v>
      </c>
      <c r="U16" s="93" t="s">
        <v>75</v>
      </c>
      <c r="V16" s="93" t="s">
        <v>96</v>
      </c>
      <c r="W16" s="93" t="s">
        <v>97</v>
      </c>
      <c r="X16" s="93" t="s">
        <v>83</v>
      </c>
      <c r="Y16" s="97" t="s">
        <v>674</v>
      </c>
      <c r="Z16" s="97" t="s">
        <v>849</v>
      </c>
      <c r="AA16" s="97" t="s">
        <v>562</v>
      </c>
      <c r="AB16" s="97" t="s">
        <v>376</v>
      </c>
      <c r="AC16" s="94" t="s">
        <v>674</v>
      </c>
      <c r="AD16" s="98" t="s">
        <v>850</v>
      </c>
      <c r="AE16" s="99" t="s">
        <v>98</v>
      </c>
      <c r="AF16" s="99" t="s">
        <v>855</v>
      </c>
      <c r="AG16" s="93" t="s">
        <v>236</v>
      </c>
      <c r="AH16" s="93" t="s">
        <v>201</v>
      </c>
      <c r="AI16" s="93" t="s">
        <v>201</v>
      </c>
      <c r="AJ16" s="93" t="s">
        <v>851</v>
      </c>
      <c r="AK16" s="100">
        <f t="shared" ref="AK16" si="19">M16</f>
        <v>40000</v>
      </c>
      <c r="AL16" s="100">
        <f t="shared" ref="AL16" si="20">AK16</f>
        <v>40000</v>
      </c>
      <c r="AM16" s="100">
        <f>20000*2</f>
        <v>40000</v>
      </c>
      <c r="AN16" s="93" t="s">
        <v>202</v>
      </c>
      <c r="AO16" s="101">
        <v>5995511.7599999998</v>
      </c>
      <c r="AP16" s="97" t="s">
        <v>674</v>
      </c>
      <c r="AQ16" s="100">
        <f t="shared" ref="AQ16" si="21">M16</f>
        <v>40000</v>
      </c>
      <c r="AR16" s="102">
        <f t="shared" ref="AR16" si="22">R16</f>
        <v>43040</v>
      </c>
      <c r="AS16" s="103" t="str">
        <f t="shared" ref="AS16" si="23">N16</f>
        <v>TMMEJ/COT/DCS/123/2017</v>
      </c>
      <c r="AT16" s="94" t="str">
        <f t="shared" ref="AT16" si="24">AJ16</f>
        <v>Difusión de mensajes sobre programas y actividades del H. Ayuntamiento de Morelia</v>
      </c>
      <c r="AU16" s="122" t="s">
        <v>686</v>
      </c>
      <c r="AV16" s="94" t="s">
        <v>85</v>
      </c>
      <c r="AW16" s="104">
        <f t="shared" ref="AW16" si="25">M16</f>
        <v>40000</v>
      </c>
      <c r="AX16" s="104">
        <f t="shared" ref="AX16" si="26">AW16</f>
        <v>40000</v>
      </c>
      <c r="AY16" s="102">
        <f t="shared" ref="AY16" si="27">R16</f>
        <v>43040</v>
      </c>
      <c r="AZ16" s="102">
        <f t="shared" ref="AZ16:AZ21" si="28">S16</f>
        <v>43100</v>
      </c>
      <c r="BA16" s="103" t="s">
        <v>852</v>
      </c>
    </row>
    <row r="17" spans="1:53" s="78" customFormat="1" ht="155.25" customHeight="1" x14ac:dyDescent="0.25">
      <c r="A17" s="88"/>
      <c r="B17" s="105">
        <v>2017</v>
      </c>
      <c r="C17" s="106" t="s">
        <v>117</v>
      </c>
      <c r="D17" s="106" t="s">
        <v>94</v>
      </c>
      <c r="E17" s="106" t="s">
        <v>94</v>
      </c>
      <c r="F17" s="106" t="s">
        <v>232</v>
      </c>
      <c r="G17" s="106" t="s">
        <v>80</v>
      </c>
      <c r="H17" s="106" t="s">
        <v>95</v>
      </c>
      <c r="I17" s="106">
        <v>2017</v>
      </c>
      <c r="J17" s="107" t="s">
        <v>674</v>
      </c>
      <c r="K17" s="105" t="s">
        <v>690</v>
      </c>
      <c r="L17" s="105" t="s">
        <v>691</v>
      </c>
      <c r="M17" s="108">
        <v>116000</v>
      </c>
      <c r="N17" s="105" t="s">
        <v>834</v>
      </c>
      <c r="O17" s="105" t="s">
        <v>854</v>
      </c>
      <c r="P17" s="105" t="s">
        <v>88</v>
      </c>
      <c r="Q17" s="105" t="s">
        <v>81</v>
      </c>
      <c r="R17" s="109">
        <v>43009</v>
      </c>
      <c r="S17" s="109">
        <v>43039</v>
      </c>
      <c r="T17" s="105" t="s">
        <v>74</v>
      </c>
      <c r="U17" s="105" t="s">
        <v>75</v>
      </c>
      <c r="V17" s="105" t="s">
        <v>96</v>
      </c>
      <c r="W17" s="105" t="s">
        <v>97</v>
      </c>
      <c r="X17" s="105" t="s">
        <v>83</v>
      </c>
      <c r="Y17" s="106" t="s">
        <v>121</v>
      </c>
      <c r="Z17" s="97" t="s">
        <v>674</v>
      </c>
      <c r="AA17" s="97" t="s">
        <v>674</v>
      </c>
      <c r="AB17" s="97" t="s">
        <v>674</v>
      </c>
      <c r="AC17" s="106" t="str">
        <f t="shared" ref="AC17:AC20" si="29">Y17</f>
        <v>Radio Trenu S.A de C.V</v>
      </c>
      <c r="AD17" s="110" t="s">
        <v>122</v>
      </c>
      <c r="AE17" s="111" t="s">
        <v>98</v>
      </c>
      <c r="AF17" s="111" t="s">
        <v>855</v>
      </c>
      <c r="AG17" s="105" t="s">
        <v>236</v>
      </c>
      <c r="AH17" s="105" t="s">
        <v>76</v>
      </c>
      <c r="AI17" s="105" t="s">
        <v>76</v>
      </c>
      <c r="AJ17" s="105" t="s">
        <v>856</v>
      </c>
      <c r="AK17" s="112">
        <f t="shared" ref="AK17:AK20" si="30">M17</f>
        <v>116000</v>
      </c>
      <c r="AL17" s="112">
        <f t="shared" ref="AL17:AL20" si="31">AK17</f>
        <v>116000</v>
      </c>
      <c r="AM17" s="112">
        <f>116000*1</f>
        <v>116000</v>
      </c>
      <c r="AN17" s="105" t="s">
        <v>89</v>
      </c>
      <c r="AO17" s="113">
        <v>28942242.600000001</v>
      </c>
      <c r="AP17" s="97" t="s">
        <v>674</v>
      </c>
      <c r="AQ17" s="112">
        <f t="shared" ref="AQ17:AQ20" si="32">M17</f>
        <v>116000</v>
      </c>
      <c r="AR17" s="27">
        <f t="shared" ref="AR17:AR20" si="33">R17</f>
        <v>43009</v>
      </c>
      <c r="AS17" s="28" t="str">
        <f t="shared" ref="AS17:AS20" si="34">N17</f>
        <v>TMMEJ/COT/DCS/122/2017</v>
      </c>
      <c r="AT17" s="106" t="str">
        <f t="shared" ref="AT17:AT20" si="35">AJ17</f>
        <v xml:space="preserve"> La difusión de las campañas denominadas: “Arrancamos la modernización en Av. Nocupetaro”, “Presidente en tu colonia”, “Modernización de Av. Morelos Sur” y “Re encarpetamiento de Av. Constituyentes de 1924”</v>
      </c>
      <c r="AU17" s="122" t="s">
        <v>686</v>
      </c>
      <c r="AV17" s="106" t="s">
        <v>85</v>
      </c>
      <c r="AW17" s="29">
        <f t="shared" ref="AW17:AW20" si="36">M17</f>
        <v>116000</v>
      </c>
      <c r="AX17" s="29">
        <f t="shared" ref="AX17:AX20" si="37">AW17</f>
        <v>116000</v>
      </c>
      <c r="AY17" s="27">
        <f t="shared" ref="AY17:AY20" si="38">R17</f>
        <v>43009</v>
      </c>
      <c r="AZ17" s="27">
        <f t="shared" si="28"/>
        <v>43039</v>
      </c>
      <c r="BA17" s="28" t="s">
        <v>835</v>
      </c>
    </row>
    <row r="18" spans="1:53" s="78" customFormat="1" ht="164.25" customHeight="1" x14ac:dyDescent="0.25">
      <c r="A18" s="88"/>
      <c r="B18" s="19">
        <v>2017</v>
      </c>
      <c r="C18" s="124" t="s">
        <v>117</v>
      </c>
      <c r="D18" s="124" t="s">
        <v>94</v>
      </c>
      <c r="E18" s="124" t="s">
        <v>94</v>
      </c>
      <c r="F18" s="124" t="s">
        <v>232</v>
      </c>
      <c r="G18" s="124" t="s">
        <v>80</v>
      </c>
      <c r="H18" s="124" t="s">
        <v>95</v>
      </c>
      <c r="I18" s="106">
        <v>2017</v>
      </c>
      <c r="J18" s="107" t="s">
        <v>674</v>
      </c>
      <c r="K18" s="19" t="s">
        <v>690</v>
      </c>
      <c r="L18" s="19" t="s">
        <v>691</v>
      </c>
      <c r="M18" s="20">
        <v>240000</v>
      </c>
      <c r="N18" s="19" t="s">
        <v>837</v>
      </c>
      <c r="O18" s="19" t="s">
        <v>854</v>
      </c>
      <c r="P18" s="19" t="s">
        <v>88</v>
      </c>
      <c r="Q18" s="19" t="s">
        <v>81</v>
      </c>
      <c r="R18" s="21">
        <v>43009</v>
      </c>
      <c r="S18" s="21">
        <v>43039</v>
      </c>
      <c r="T18" s="19" t="s">
        <v>74</v>
      </c>
      <c r="U18" s="19" t="s">
        <v>75</v>
      </c>
      <c r="V18" s="19" t="s">
        <v>96</v>
      </c>
      <c r="W18" s="19" t="s">
        <v>97</v>
      </c>
      <c r="X18" s="19" t="s">
        <v>83</v>
      </c>
      <c r="Y18" s="124" t="s">
        <v>101</v>
      </c>
      <c r="Z18" s="97" t="s">
        <v>674</v>
      </c>
      <c r="AA18" s="97" t="s">
        <v>674</v>
      </c>
      <c r="AB18" s="97" t="s">
        <v>674</v>
      </c>
      <c r="AC18" s="124" t="str">
        <f t="shared" si="29"/>
        <v>Medio Entertainment S.A de C.V</v>
      </c>
      <c r="AD18" s="22" t="s">
        <v>100</v>
      </c>
      <c r="AE18" s="23" t="s">
        <v>98</v>
      </c>
      <c r="AF18" s="23" t="s">
        <v>855</v>
      </c>
      <c r="AG18" s="19" t="s">
        <v>236</v>
      </c>
      <c r="AH18" s="19" t="s">
        <v>76</v>
      </c>
      <c r="AI18" s="19" t="s">
        <v>76</v>
      </c>
      <c r="AJ18" s="19" t="s">
        <v>838</v>
      </c>
      <c r="AK18" s="24">
        <f t="shared" si="30"/>
        <v>240000</v>
      </c>
      <c r="AL18" s="24">
        <f t="shared" si="31"/>
        <v>240000</v>
      </c>
      <c r="AM18" s="24">
        <f>240000*1</f>
        <v>240000</v>
      </c>
      <c r="AN18" s="19" t="s">
        <v>89</v>
      </c>
      <c r="AO18" s="25">
        <v>28942242.600000001</v>
      </c>
      <c r="AP18" s="97" t="s">
        <v>674</v>
      </c>
      <c r="AQ18" s="24">
        <f t="shared" si="32"/>
        <v>240000</v>
      </c>
      <c r="AR18" s="27">
        <f t="shared" si="33"/>
        <v>43009</v>
      </c>
      <c r="AS18" s="28" t="str">
        <f t="shared" si="34"/>
        <v>TMMEJ/COT/DCS/121/2017</v>
      </c>
      <c r="AT18" s="124" t="str">
        <f t="shared" si="35"/>
        <v>La difusión de las campañas denominadas: “Rehabilitación de la Av. Morelos Sur”, “Agua sin Aumento”, “Modernización Av. Héroes de Nocupetaro”, “Rehabilitación Periférico paseo de la República” y “Rehabilitación de banquetas Av. Ventura Puente”.</v>
      </c>
      <c r="AU18" s="122" t="s">
        <v>686</v>
      </c>
      <c r="AV18" s="124" t="s">
        <v>85</v>
      </c>
      <c r="AW18" s="29">
        <f t="shared" si="36"/>
        <v>240000</v>
      </c>
      <c r="AX18" s="29">
        <f t="shared" si="37"/>
        <v>240000</v>
      </c>
      <c r="AY18" s="27">
        <f t="shared" si="38"/>
        <v>43009</v>
      </c>
      <c r="AZ18" s="27">
        <f t="shared" si="28"/>
        <v>43039</v>
      </c>
      <c r="BA18" s="28" t="s">
        <v>839</v>
      </c>
    </row>
    <row r="19" spans="1:53" s="78" customFormat="1" ht="129" customHeight="1" x14ac:dyDescent="0.25">
      <c r="A19" s="88"/>
      <c r="B19" s="19">
        <v>2017</v>
      </c>
      <c r="C19" s="124" t="s">
        <v>117</v>
      </c>
      <c r="D19" s="124" t="s">
        <v>94</v>
      </c>
      <c r="E19" s="124" t="s">
        <v>94</v>
      </c>
      <c r="F19" s="124" t="s">
        <v>232</v>
      </c>
      <c r="G19" s="124" t="s">
        <v>80</v>
      </c>
      <c r="H19" s="124" t="s">
        <v>95</v>
      </c>
      <c r="I19" s="106">
        <v>2017</v>
      </c>
      <c r="J19" s="107" t="s">
        <v>674</v>
      </c>
      <c r="K19" s="19" t="s">
        <v>690</v>
      </c>
      <c r="L19" s="19" t="s">
        <v>691</v>
      </c>
      <c r="M19" s="20">
        <v>175000</v>
      </c>
      <c r="N19" s="19" t="s">
        <v>840</v>
      </c>
      <c r="O19" s="19" t="s">
        <v>854</v>
      </c>
      <c r="P19" s="19" t="s">
        <v>88</v>
      </c>
      <c r="Q19" s="19" t="s">
        <v>81</v>
      </c>
      <c r="R19" s="21">
        <v>42887</v>
      </c>
      <c r="S19" s="21">
        <v>43100</v>
      </c>
      <c r="T19" s="19" t="s">
        <v>74</v>
      </c>
      <c r="U19" s="19" t="s">
        <v>75</v>
      </c>
      <c r="V19" s="19" t="s">
        <v>96</v>
      </c>
      <c r="W19" s="19" t="s">
        <v>97</v>
      </c>
      <c r="X19" s="19" t="s">
        <v>83</v>
      </c>
      <c r="Y19" s="124" t="s">
        <v>625</v>
      </c>
      <c r="Z19" s="97" t="s">
        <v>674</v>
      </c>
      <c r="AA19" s="97" t="s">
        <v>674</v>
      </c>
      <c r="AB19" s="97" t="s">
        <v>674</v>
      </c>
      <c r="AC19" s="124" t="str">
        <f t="shared" si="29"/>
        <v>Universidad Michoacana de San Nicolás de Hidalgo</v>
      </c>
      <c r="AD19" s="22" t="s">
        <v>449</v>
      </c>
      <c r="AE19" s="23" t="s">
        <v>98</v>
      </c>
      <c r="AF19" s="23" t="s">
        <v>855</v>
      </c>
      <c r="AG19" s="19" t="s">
        <v>236</v>
      </c>
      <c r="AH19" s="19" t="s">
        <v>76</v>
      </c>
      <c r="AI19" s="19" t="s">
        <v>76</v>
      </c>
      <c r="AJ19" s="19" t="s">
        <v>841</v>
      </c>
      <c r="AK19" s="24">
        <f t="shared" si="30"/>
        <v>175000</v>
      </c>
      <c r="AL19" s="24">
        <f t="shared" si="31"/>
        <v>175000</v>
      </c>
      <c r="AM19" s="24">
        <f>25000*4</f>
        <v>100000</v>
      </c>
      <c r="AN19" s="19" t="s">
        <v>89</v>
      </c>
      <c r="AO19" s="25">
        <v>28942242.600000001</v>
      </c>
      <c r="AP19" s="97" t="s">
        <v>674</v>
      </c>
      <c r="AQ19" s="24">
        <f t="shared" si="32"/>
        <v>175000</v>
      </c>
      <c r="AR19" s="27">
        <f t="shared" si="33"/>
        <v>42887</v>
      </c>
      <c r="AS19" s="28" t="str">
        <f t="shared" si="34"/>
        <v>TMMEJ/COT/DCS/089/2017</v>
      </c>
      <c r="AT19" s="124" t="str">
        <f t="shared" si="35"/>
        <v>Llevar a cabo la Difusión y transmisión de mensajes sobre programas y actividades del Ayuntamiento de Morelia, en Servicio de Spots en radio.</v>
      </c>
      <c r="AU19" s="122" t="s">
        <v>686</v>
      </c>
      <c r="AV19" s="124" t="s">
        <v>85</v>
      </c>
      <c r="AW19" s="29">
        <f t="shared" si="36"/>
        <v>175000</v>
      </c>
      <c r="AX19" s="29">
        <f t="shared" si="37"/>
        <v>175000</v>
      </c>
      <c r="AY19" s="27">
        <f t="shared" si="38"/>
        <v>42887</v>
      </c>
      <c r="AZ19" s="27">
        <f t="shared" si="28"/>
        <v>43100</v>
      </c>
      <c r="BA19" s="28" t="s">
        <v>842</v>
      </c>
    </row>
    <row r="20" spans="1:53" s="78" customFormat="1" ht="216" customHeight="1" x14ac:dyDescent="0.25">
      <c r="A20" s="88"/>
      <c r="B20" s="19">
        <v>2017</v>
      </c>
      <c r="C20" s="124" t="s">
        <v>117</v>
      </c>
      <c r="D20" s="124" t="s">
        <v>94</v>
      </c>
      <c r="E20" s="124" t="s">
        <v>94</v>
      </c>
      <c r="F20" s="124" t="s">
        <v>232</v>
      </c>
      <c r="G20" s="124" t="s">
        <v>80</v>
      </c>
      <c r="H20" s="124" t="s">
        <v>95</v>
      </c>
      <c r="I20" s="106">
        <v>2017</v>
      </c>
      <c r="J20" s="107" t="s">
        <v>674</v>
      </c>
      <c r="K20" s="19" t="s">
        <v>690</v>
      </c>
      <c r="L20" s="19" t="s">
        <v>691</v>
      </c>
      <c r="M20" s="20">
        <v>110000</v>
      </c>
      <c r="N20" s="19" t="s">
        <v>843</v>
      </c>
      <c r="O20" s="19" t="s">
        <v>854</v>
      </c>
      <c r="P20" s="19" t="s">
        <v>88</v>
      </c>
      <c r="Q20" s="19" t="s">
        <v>81</v>
      </c>
      <c r="R20" s="21">
        <v>43009</v>
      </c>
      <c r="S20" s="21">
        <v>43039</v>
      </c>
      <c r="T20" s="19" t="s">
        <v>74</v>
      </c>
      <c r="U20" s="19" t="s">
        <v>75</v>
      </c>
      <c r="V20" s="19" t="s">
        <v>96</v>
      </c>
      <c r="W20" s="19" t="s">
        <v>97</v>
      </c>
      <c r="X20" s="19" t="s">
        <v>83</v>
      </c>
      <c r="Y20" s="124" t="s">
        <v>267</v>
      </c>
      <c r="Z20" s="97" t="s">
        <v>674</v>
      </c>
      <c r="AA20" s="97" t="s">
        <v>674</v>
      </c>
      <c r="AB20" s="97" t="s">
        <v>674</v>
      </c>
      <c r="AC20" s="124" t="str">
        <f t="shared" si="29"/>
        <v>Operadora y Editora del Bajío S.A de C.V</v>
      </c>
      <c r="AD20" s="22" t="s">
        <v>103</v>
      </c>
      <c r="AE20" s="23" t="s">
        <v>98</v>
      </c>
      <c r="AF20" s="23" t="s">
        <v>855</v>
      </c>
      <c r="AG20" s="19" t="s">
        <v>236</v>
      </c>
      <c r="AH20" s="19" t="s">
        <v>76</v>
      </c>
      <c r="AI20" s="19" t="s">
        <v>76</v>
      </c>
      <c r="AJ20" s="19" t="s">
        <v>844</v>
      </c>
      <c r="AK20" s="24">
        <f t="shared" si="30"/>
        <v>110000</v>
      </c>
      <c r="AL20" s="24">
        <f t="shared" si="31"/>
        <v>110000</v>
      </c>
      <c r="AM20" s="24">
        <v>110000</v>
      </c>
      <c r="AN20" s="19" t="s">
        <v>89</v>
      </c>
      <c r="AO20" s="25">
        <v>28942242.600000001</v>
      </c>
      <c r="AP20" s="97" t="s">
        <v>674</v>
      </c>
      <c r="AQ20" s="24">
        <f t="shared" si="32"/>
        <v>110000</v>
      </c>
      <c r="AR20" s="27">
        <f t="shared" si="33"/>
        <v>43009</v>
      </c>
      <c r="AS20" s="28" t="str">
        <f t="shared" si="34"/>
        <v>TMMEJ/COT/DCS/120/2017</v>
      </c>
      <c r="AT20" s="124" t="str">
        <f t="shared" si="35"/>
        <v>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v>
      </c>
      <c r="AU20" s="122" t="s">
        <v>686</v>
      </c>
      <c r="AV20" s="124" t="s">
        <v>85</v>
      </c>
      <c r="AW20" s="29">
        <f t="shared" si="36"/>
        <v>110000</v>
      </c>
      <c r="AX20" s="29">
        <f t="shared" si="37"/>
        <v>110000</v>
      </c>
      <c r="AY20" s="27">
        <f t="shared" si="38"/>
        <v>43009</v>
      </c>
      <c r="AZ20" s="27">
        <f t="shared" si="28"/>
        <v>43039</v>
      </c>
      <c r="BA20" s="28" t="s">
        <v>845</v>
      </c>
    </row>
    <row r="21" spans="1:53" s="78" customFormat="1" ht="171.75" customHeight="1" x14ac:dyDescent="0.25">
      <c r="A21" s="88"/>
      <c r="B21" s="19">
        <v>2017</v>
      </c>
      <c r="C21" s="124" t="s">
        <v>117</v>
      </c>
      <c r="D21" s="124" t="s">
        <v>94</v>
      </c>
      <c r="E21" s="124" t="s">
        <v>94</v>
      </c>
      <c r="F21" s="124" t="s">
        <v>232</v>
      </c>
      <c r="G21" s="124" t="s">
        <v>80</v>
      </c>
      <c r="H21" s="124" t="s">
        <v>95</v>
      </c>
      <c r="I21" s="106">
        <v>2017</v>
      </c>
      <c r="J21" s="107" t="s">
        <v>674</v>
      </c>
      <c r="K21" s="19" t="s">
        <v>690</v>
      </c>
      <c r="L21" s="19" t="s">
        <v>691</v>
      </c>
      <c r="M21" s="20">
        <v>235000</v>
      </c>
      <c r="N21" s="19" t="s">
        <v>846</v>
      </c>
      <c r="O21" s="19" t="s">
        <v>854</v>
      </c>
      <c r="P21" s="19" t="s">
        <v>88</v>
      </c>
      <c r="Q21" s="19" t="s">
        <v>81</v>
      </c>
      <c r="R21" s="21">
        <v>43009</v>
      </c>
      <c r="S21" s="21">
        <v>43039</v>
      </c>
      <c r="T21" s="19" t="s">
        <v>74</v>
      </c>
      <c r="U21" s="19" t="s">
        <v>75</v>
      </c>
      <c r="V21" s="19" t="s">
        <v>96</v>
      </c>
      <c r="W21" s="19" t="s">
        <v>97</v>
      </c>
      <c r="X21" s="19" t="s">
        <v>83</v>
      </c>
      <c r="Y21" s="124" t="s">
        <v>274</v>
      </c>
      <c r="Z21" s="97" t="s">
        <v>674</v>
      </c>
      <c r="AA21" s="97" t="s">
        <v>674</v>
      </c>
      <c r="AB21" s="97" t="s">
        <v>674</v>
      </c>
      <c r="AC21" s="124" t="str">
        <f t="shared" ref="AC21" si="39">Y21</f>
        <v>La Voz de Michoacán S.A de C.V</v>
      </c>
      <c r="AD21" s="22" t="s">
        <v>112</v>
      </c>
      <c r="AE21" s="23" t="s">
        <v>98</v>
      </c>
      <c r="AF21" s="23" t="s">
        <v>855</v>
      </c>
      <c r="AG21" s="19" t="s">
        <v>236</v>
      </c>
      <c r="AH21" s="19" t="s">
        <v>76</v>
      </c>
      <c r="AI21" s="19" t="s">
        <v>76</v>
      </c>
      <c r="AJ21" s="19" t="s">
        <v>838</v>
      </c>
      <c r="AK21" s="24">
        <f t="shared" ref="AK21" si="40">M21</f>
        <v>235000</v>
      </c>
      <c r="AL21" s="24">
        <f t="shared" ref="AL21" si="41">AK21</f>
        <v>235000</v>
      </c>
      <c r="AM21" s="24">
        <f>235000*1</f>
        <v>235000</v>
      </c>
      <c r="AN21" s="19" t="s">
        <v>89</v>
      </c>
      <c r="AO21" s="25">
        <v>28942242.600000001</v>
      </c>
      <c r="AP21" s="97" t="s">
        <v>674</v>
      </c>
      <c r="AQ21" s="24">
        <f t="shared" ref="AQ21" si="42">M21</f>
        <v>235000</v>
      </c>
      <c r="AR21" s="27">
        <f t="shared" ref="AR21" si="43">R21</f>
        <v>43009</v>
      </c>
      <c r="AS21" s="28" t="str">
        <f t="shared" ref="AS21" si="44">N21</f>
        <v>TMMEJ/COT/DCS/119/2017</v>
      </c>
      <c r="AT21" s="124" t="str">
        <f t="shared" ref="AT21" si="45">AJ21</f>
        <v>La difusión de las campañas denominadas: “Rehabilitación de la Av. Morelos Sur”, “Agua sin Aumento”, “Modernización Av. Héroes de Nocupetaro”, “Rehabilitación Periférico paseo de la República” y “Rehabilitación de banquetas Av. Ventura Puente”.</v>
      </c>
      <c r="AU21" s="122" t="s">
        <v>686</v>
      </c>
      <c r="AV21" s="124" t="s">
        <v>85</v>
      </c>
      <c r="AW21" s="29">
        <f t="shared" ref="AW21" si="46">M21</f>
        <v>235000</v>
      </c>
      <c r="AX21" s="29">
        <f t="shared" ref="AX21" si="47">AW21</f>
        <v>235000</v>
      </c>
      <c r="AY21" s="27">
        <f t="shared" ref="AY21" si="48">R21</f>
        <v>43009</v>
      </c>
      <c r="AZ21" s="27">
        <f t="shared" si="28"/>
        <v>43039</v>
      </c>
      <c r="BA21" s="28" t="s">
        <v>847</v>
      </c>
    </row>
    <row r="22" spans="1:53" s="78" customFormat="1" ht="128.25" customHeight="1" x14ac:dyDescent="0.25">
      <c r="A22" s="88"/>
      <c r="B22" s="105">
        <v>2017</v>
      </c>
      <c r="C22" s="106" t="s">
        <v>117</v>
      </c>
      <c r="D22" s="106" t="s">
        <v>94</v>
      </c>
      <c r="E22" s="106" t="s">
        <v>94</v>
      </c>
      <c r="F22" s="106" t="s">
        <v>232</v>
      </c>
      <c r="G22" s="106" t="s">
        <v>80</v>
      </c>
      <c r="H22" s="106" t="s">
        <v>95</v>
      </c>
      <c r="I22" s="14">
        <v>2017</v>
      </c>
      <c r="J22" s="107" t="s">
        <v>674</v>
      </c>
      <c r="K22" s="105" t="s">
        <v>690</v>
      </c>
      <c r="L22" s="105" t="s">
        <v>691</v>
      </c>
      <c r="M22" s="108">
        <v>40000</v>
      </c>
      <c r="N22" s="105" t="s">
        <v>782</v>
      </c>
      <c r="O22" s="105" t="s">
        <v>854</v>
      </c>
      <c r="P22" s="105" t="s">
        <v>88</v>
      </c>
      <c r="Q22" s="105" t="s">
        <v>81</v>
      </c>
      <c r="R22" s="109">
        <v>42979</v>
      </c>
      <c r="S22" s="109">
        <v>43100</v>
      </c>
      <c r="T22" s="105" t="s">
        <v>74</v>
      </c>
      <c r="U22" s="105" t="s">
        <v>75</v>
      </c>
      <c r="V22" s="105" t="s">
        <v>96</v>
      </c>
      <c r="W22" s="105" t="s">
        <v>97</v>
      </c>
      <c r="X22" s="105" t="s">
        <v>83</v>
      </c>
      <c r="Y22" s="107" t="s">
        <v>674</v>
      </c>
      <c r="Z22" s="107" t="s">
        <v>351</v>
      </c>
      <c r="AA22" s="107" t="s">
        <v>352</v>
      </c>
      <c r="AB22" s="107" t="s">
        <v>353</v>
      </c>
      <c r="AC22" s="106" t="str">
        <f t="shared" ref="AC22:AC46" si="49">Y22</f>
        <v>N/D</v>
      </c>
      <c r="AD22" s="110" t="s">
        <v>354</v>
      </c>
      <c r="AE22" s="111" t="s">
        <v>98</v>
      </c>
      <c r="AF22" s="111" t="s">
        <v>855</v>
      </c>
      <c r="AG22" s="105" t="s">
        <v>236</v>
      </c>
      <c r="AH22" s="105" t="s">
        <v>201</v>
      </c>
      <c r="AI22" s="105" t="s">
        <v>201</v>
      </c>
      <c r="AJ22" s="105" t="s">
        <v>783</v>
      </c>
      <c r="AK22" s="112">
        <f t="shared" ref="AK22:AK46" si="50">M22</f>
        <v>40000</v>
      </c>
      <c r="AL22" s="112">
        <f t="shared" ref="AL22:AL46" si="51">AK22</f>
        <v>40000</v>
      </c>
      <c r="AM22" s="112">
        <f>10000*2</f>
        <v>20000</v>
      </c>
      <c r="AN22" s="105" t="s">
        <v>202</v>
      </c>
      <c r="AO22" s="113">
        <v>5995511.7599999998</v>
      </c>
      <c r="AP22" s="114" t="s">
        <v>674</v>
      </c>
      <c r="AQ22" s="112">
        <f t="shared" ref="AQ22:AQ46" si="52">M22</f>
        <v>40000</v>
      </c>
      <c r="AR22" s="27">
        <f t="shared" ref="AR22:AR46" si="53">R22</f>
        <v>42979</v>
      </c>
      <c r="AS22" s="28" t="str">
        <f t="shared" ref="AS22:AS46" si="54">N22</f>
        <v>TMMEJ/COT/DCS/116/2017</v>
      </c>
      <c r="AT22" s="106" t="str">
        <f t="shared" ref="AT22:AT46" si="55">AJ22</f>
        <v>Difusión, Administración y Generación de contenidos en Redes Sociales Oficiales.</v>
      </c>
      <c r="AU22" s="122" t="s">
        <v>686</v>
      </c>
      <c r="AV22" s="106" t="s">
        <v>85</v>
      </c>
      <c r="AW22" s="29">
        <f t="shared" ref="AW22:AW46" si="56">M22</f>
        <v>40000</v>
      </c>
      <c r="AX22" s="29">
        <f t="shared" ref="AX22:AX46" si="57">AW22</f>
        <v>40000</v>
      </c>
      <c r="AY22" s="27">
        <f t="shared" ref="AY22:AY37" si="58">R22</f>
        <v>42979</v>
      </c>
      <c r="AZ22" s="27">
        <f t="shared" ref="AZ22:AZ53" si="59">S22</f>
        <v>43100</v>
      </c>
      <c r="BA22" s="28" t="s">
        <v>784</v>
      </c>
    </row>
    <row r="23" spans="1:53" s="78" customFormat="1" ht="129" customHeight="1" x14ac:dyDescent="0.25">
      <c r="A23" s="88"/>
      <c r="B23" s="19">
        <v>2017</v>
      </c>
      <c r="C23" s="124" t="s">
        <v>117</v>
      </c>
      <c r="D23" s="124" t="s">
        <v>94</v>
      </c>
      <c r="E23" s="124" t="s">
        <v>94</v>
      </c>
      <c r="F23" s="124" t="s">
        <v>232</v>
      </c>
      <c r="G23" s="124" t="s">
        <v>80</v>
      </c>
      <c r="H23" s="124" t="s">
        <v>95</v>
      </c>
      <c r="I23" s="12">
        <v>2017</v>
      </c>
      <c r="J23" s="16" t="s">
        <v>674</v>
      </c>
      <c r="K23" s="19" t="s">
        <v>690</v>
      </c>
      <c r="L23" s="19" t="s">
        <v>691</v>
      </c>
      <c r="M23" s="20">
        <v>170000</v>
      </c>
      <c r="N23" s="19" t="s">
        <v>785</v>
      </c>
      <c r="O23" s="19" t="s">
        <v>854</v>
      </c>
      <c r="P23" s="19" t="s">
        <v>88</v>
      </c>
      <c r="Q23" s="19" t="s">
        <v>81</v>
      </c>
      <c r="R23" s="21">
        <v>42767</v>
      </c>
      <c r="S23" s="21">
        <v>42794</v>
      </c>
      <c r="T23" s="19" t="s">
        <v>74</v>
      </c>
      <c r="U23" s="19" t="s">
        <v>75</v>
      </c>
      <c r="V23" s="19" t="s">
        <v>96</v>
      </c>
      <c r="W23" s="19" t="s">
        <v>97</v>
      </c>
      <c r="X23" s="19" t="s">
        <v>83</v>
      </c>
      <c r="Y23" s="124" t="s">
        <v>786</v>
      </c>
      <c r="Z23" s="16" t="s">
        <v>674</v>
      </c>
      <c r="AA23" s="16" t="s">
        <v>674</v>
      </c>
      <c r="AB23" s="16" t="s">
        <v>674</v>
      </c>
      <c r="AC23" s="124" t="str">
        <f t="shared" si="49"/>
        <v>Secuencia Estratégica S.A de C.V</v>
      </c>
      <c r="AD23" s="22" t="s">
        <v>538</v>
      </c>
      <c r="AE23" s="23" t="s">
        <v>98</v>
      </c>
      <c r="AF23" s="23" t="s">
        <v>855</v>
      </c>
      <c r="AG23" s="19" t="s">
        <v>236</v>
      </c>
      <c r="AH23" s="19" t="s">
        <v>201</v>
      </c>
      <c r="AI23" s="19" t="s">
        <v>201</v>
      </c>
      <c r="AJ23" s="19" t="s">
        <v>783</v>
      </c>
      <c r="AK23" s="24">
        <f t="shared" si="50"/>
        <v>170000</v>
      </c>
      <c r="AL23" s="24">
        <f t="shared" si="51"/>
        <v>170000</v>
      </c>
      <c r="AM23" s="24">
        <f>170000*1</f>
        <v>170000</v>
      </c>
      <c r="AN23" s="19" t="s">
        <v>202</v>
      </c>
      <c r="AO23" s="25">
        <v>5995511.7599999998</v>
      </c>
      <c r="AP23" s="26" t="s">
        <v>674</v>
      </c>
      <c r="AQ23" s="24">
        <f t="shared" si="52"/>
        <v>170000</v>
      </c>
      <c r="AR23" s="27">
        <f t="shared" si="53"/>
        <v>42767</v>
      </c>
      <c r="AS23" s="28" t="str">
        <f t="shared" si="54"/>
        <v>TMMEJ/COT/DCS/047/2017</v>
      </c>
      <c r="AT23" s="124" t="str">
        <f t="shared" si="55"/>
        <v>Difusión, Administración y Generación de contenidos en Redes Sociales Oficiales.</v>
      </c>
      <c r="AU23" s="121" t="s">
        <v>686</v>
      </c>
      <c r="AV23" s="124" t="s">
        <v>85</v>
      </c>
      <c r="AW23" s="29">
        <f t="shared" si="56"/>
        <v>170000</v>
      </c>
      <c r="AX23" s="29">
        <f t="shared" si="57"/>
        <v>170000</v>
      </c>
      <c r="AY23" s="27">
        <f t="shared" si="58"/>
        <v>42767</v>
      </c>
      <c r="AZ23" s="27">
        <f t="shared" si="59"/>
        <v>42794</v>
      </c>
      <c r="BA23" s="28">
        <v>568</v>
      </c>
    </row>
    <row r="24" spans="1:53" s="88" customFormat="1" ht="140.25" customHeight="1" x14ac:dyDescent="0.25">
      <c r="A24" s="4"/>
      <c r="B24" s="19">
        <v>2017</v>
      </c>
      <c r="C24" s="124" t="s">
        <v>117</v>
      </c>
      <c r="D24" s="124" t="s">
        <v>94</v>
      </c>
      <c r="E24" s="124" t="s">
        <v>94</v>
      </c>
      <c r="F24" s="124" t="s">
        <v>232</v>
      </c>
      <c r="G24" s="124" t="s">
        <v>80</v>
      </c>
      <c r="H24" s="124" t="s">
        <v>95</v>
      </c>
      <c r="I24" s="12">
        <v>2017</v>
      </c>
      <c r="J24" s="16" t="s">
        <v>674</v>
      </c>
      <c r="K24" s="19" t="s">
        <v>690</v>
      </c>
      <c r="L24" s="19" t="s">
        <v>691</v>
      </c>
      <c r="M24" s="20">
        <v>96800</v>
      </c>
      <c r="N24" s="19" t="s">
        <v>788</v>
      </c>
      <c r="O24" s="19" t="s">
        <v>854</v>
      </c>
      <c r="P24" s="19" t="s">
        <v>88</v>
      </c>
      <c r="Q24" s="19" t="s">
        <v>81</v>
      </c>
      <c r="R24" s="21">
        <v>42737</v>
      </c>
      <c r="S24" s="21">
        <v>42794</v>
      </c>
      <c r="T24" s="19" t="s">
        <v>74</v>
      </c>
      <c r="U24" s="19" t="s">
        <v>75</v>
      </c>
      <c r="V24" s="19" t="s">
        <v>96</v>
      </c>
      <c r="W24" s="19" t="s">
        <v>97</v>
      </c>
      <c r="X24" s="19" t="s">
        <v>83</v>
      </c>
      <c r="Y24" s="124" t="s">
        <v>786</v>
      </c>
      <c r="Z24" s="16" t="s">
        <v>674</v>
      </c>
      <c r="AA24" s="16" t="s">
        <v>674</v>
      </c>
      <c r="AB24" s="16" t="s">
        <v>674</v>
      </c>
      <c r="AC24" s="124" t="str">
        <f t="shared" si="49"/>
        <v>Secuencia Estratégica S.A de C.V</v>
      </c>
      <c r="AD24" s="22" t="s">
        <v>538</v>
      </c>
      <c r="AE24" s="23" t="s">
        <v>98</v>
      </c>
      <c r="AF24" s="23" t="s">
        <v>855</v>
      </c>
      <c r="AG24" s="19" t="s">
        <v>236</v>
      </c>
      <c r="AH24" s="19" t="s">
        <v>201</v>
      </c>
      <c r="AI24" s="19" t="s">
        <v>201</v>
      </c>
      <c r="AJ24" s="19" t="s">
        <v>789</v>
      </c>
      <c r="AK24" s="24">
        <f t="shared" si="50"/>
        <v>96800</v>
      </c>
      <c r="AL24" s="24">
        <f t="shared" si="51"/>
        <v>96800</v>
      </c>
      <c r="AM24" s="24">
        <f>96800*1</f>
        <v>96800</v>
      </c>
      <c r="AN24" s="19" t="s">
        <v>202</v>
      </c>
      <c r="AO24" s="25">
        <v>5995511.7599999998</v>
      </c>
      <c r="AP24" s="26" t="s">
        <v>674</v>
      </c>
      <c r="AQ24" s="24">
        <f t="shared" si="52"/>
        <v>96800</v>
      </c>
      <c r="AR24" s="27">
        <f t="shared" si="53"/>
        <v>42737</v>
      </c>
      <c r="AS24" s="28" t="str">
        <f t="shared" si="54"/>
        <v>TMMEJ/COT/DCS/037/2017</v>
      </c>
      <c r="AT24" s="124" t="str">
        <f t="shared" si="55"/>
        <v>Difusión de Contenidos digitales en Redes Sociales Oficiales e Internet (Pautas).</v>
      </c>
      <c r="AU24" s="121" t="s">
        <v>686</v>
      </c>
      <c r="AV24" s="124" t="s">
        <v>85</v>
      </c>
      <c r="AW24" s="29">
        <f t="shared" si="56"/>
        <v>96800</v>
      </c>
      <c r="AX24" s="29">
        <f t="shared" si="57"/>
        <v>96800</v>
      </c>
      <c r="AY24" s="27">
        <f t="shared" si="58"/>
        <v>42737</v>
      </c>
      <c r="AZ24" s="27">
        <f t="shared" si="59"/>
        <v>42794</v>
      </c>
      <c r="BA24" s="28">
        <v>569</v>
      </c>
    </row>
    <row r="25" spans="1:53" s="88" customFormat="1" ht="139.5" customHeight="1" x14ac:dyDescent="0.25">
      <c r="A25" s="4"/>
      <c r="B25" s="19">
        <v>2017</v>
      </c>
      <c r="C25" s="124" t="s">
        <v>117</v>
      </c>
      <c r="D25" s="124" t="s">
        <v>94</v>
      </c>
      <c r="E25" s="124" t="s">
        <v>94</v>
      </c>
      <c r="F25" s="124" t="s">
        <v>232</v>
      </c>
      <c r="G25" s="124" t="s">
        <v>80</v>
      </c>
      <c r="H25" s="124" t="s">
        <v>95</v>
      </c>
      <c r="I25" s="12">
        <v>2017</v>
      </c>
      <c r="J25" s="16" t="s">
        <v>674</v>
      </c>
      <c r="K25" s="19" t="s">
        <v>690</v>
      </c>
      <c r="L25" s="19" t="s">
        <v>691</v>
      </c>
      <c r="M25" s="20">
        <v>180000</v>
      </c>
      <c r="N25" s="19" t="s">
        <v>791</v>
      </c>
      <c r="O25" s="19" t="s">
        <v>854</v>
      </c>
      <c r="P25" s="19" t="s">
        <v>88</v>
      </c>
      <c r="Q25" s="19" t="s">
        <v>81</v>
      </c>
      <c r="R25" s="21">
        <v>43010</v>
      </c>
      <c r="S25" s="21">
        <v>43100</v>
      </c>
      <c r="T25" s="19" t="s">
        <v>74</v>
      </c>
      <c r="U25" s="19" t="s">
        <v>75</v>
      </c>
      <c r="V25" s="19" t="s">
        <v>96</v>
      </c>
      <c r="W25" s="19" t="s">
        <v>97</v>
      </c>
      <c r="X25" s="19" t="s">
        <v>83</v>
      </c>
      <c r="Y25" s="124" t="s">
        <v>792</v>
      </c>
      <c r="Z25" s="16" t="s">
        <v>674</v>
      </c>
      <c r="AA25" s="16" t="s">
        <v>674</v>
      </c>
      <c r="AB25" s="16" t="s">
        <v>674</v>
      </c>
      <c r="AC25" s="124" t="str">
        <f t="shared" si="49"/>
        <v>Bo Publicidad S.A de C.V</v>
      </c>
      <c r="AD25" s="22" t="s">
        <v>793</v>
      </c>
      <c r="AE25" s="23" t="s">
        <v>98</v>
      </c>
      <c r="AF25" s="23" t="s">
        <v>855</v>
      </c>
      <c r="AG25" s="19" t="s">
        <v>236</v>
      </c>
      <c r="AH25" s="19" t="s">
        <v>201</v>
      </c>
      <c r="AI25" s="19" t="s">
        <v>201</v>
      </c>
      <c r="AJ25" s="19" t="s">
        <v>857</v>
      </c>
      <c r="AK25" s="24">
        <f t="shared" si="50"/>
        <v>180000</v>
      </c>
      <c r="AL25" s="24">
        <f t="shared" si="51"/>
        <v>180000</v>
      </c>
      <c r="AM25" s="24">
        <f>60000*1</f>
        <v>60000</v>
      </c>
      <c r="AN25" s="19" t="s">
        <v>202</v>
      </c>
      <c r="AO25" s="25">
        <v>5995511.7599999998</v>
      </c>
      <c r="AP25" s="26" t="s">
        <v>674</v>
      </c>
      <c r="AQ25" s="24">
        <f t="shared" si="52"/>
        <v>180000</v>
      </c>
      <c r="AR25" s="27">
        <f t="shared" si="53"/>
        <v>43010</v>
      </c>
      <c r="AS25" s="28" t="str">
        <f t="shared" si="54"/>
        <v>TMMEJ/COT/DCS/068/2017</v>
      </c>
      <c r="AT25" s="124" t="str">
        <f t="shared" si="55"/>
        <v>Servicios de difusión sobre programas y actividades del H. Ayuntamiento de Morelia en medios electrónicos.</v>
      </c>
      <c r="AU25" s="121" t="s">
        <v>686</v>
      </c>
      <c r="AV25" s="124" t="s">
        <v>85</v>
      </c>
      <c r="AW25" s="29">
        <f t="shared" si="56"/>
        <v>180000</v>
      </c>
      <c r="AX25" s="29">
        <f t="shared" si="57"/>
        <v>180000</v>
      </c>
      <c r="AY25" s="27">
        <f t="shared" si="58"/>
        <v>43010</v>
      </c>
      <c r="AZ25" s="27">
        <f t="shared" si="59"/>
        <v>43100</v>
      </c>
      <c r="BA25" s="28" t="s">
        <v>794</v>
      </c>
    </row>
    <row r="26" spans="1:53" s="88" customFormat="1" ht="144.75" customHeight="1" x14ac:dyDescent="0.25">
      <c r="B26" s="19">
        <v>2017</v>
      </c>
      <c r="C26" s="124" t="s">
        <v>117</v>
      </c>
      <c r="D26" s="124" t="s">
        <v>94</v>
      </c>
      <c r="E26" s="124" t="s">
        <v>94</v>
      </c>
      <c r="F26" s="124" t="s">
        <v>232</v>
      </c>
      <c r="G26" s="124" t="s">
        <v>80</v>
      </c>
      <c r="H26" s="124" t="s">
        <v>95</v>
      </c>
      <c r="I26" s="12">
        <v>2017</v>
      </c>
      <c r="J26" s="16" t="s">
        <v>674</v>
      </c>
      <c r="K26" s="19" t="s">
        <v>690</v>
      </c>
      <c r="L26" s="19" t="s">
        <v>691</v>
      </c>
      <c r="M26" s="20">
        <v>240000</v>
      </c>
      <c r="N26" s="19" t="s">
        <v>796</v>
      </c>
      <c r="O26" s="19" t="s">
        <v>854</v>
      </c>
      <c r="P26" s="19" t="s">
        <v>88</v>
      </c>
      <c r="Q26" s="19" t="s">
        <v>81</v>
      </c>
      <c r="R26" s="21">
        <v>42889</v>
      </c>
      <c r="S26" s="21">
        <v>43008</v>
      </c>
      <c r="T26" s="19" t="s">
        <v>74</v>
      </c>
      <c r="U26" s="19" t="s">
        <v>75</v>
      </c>
      <c r="V26" s="19" t="s">
        <v>96</v>
      </c>
      <c r="W26" s="19" t="s">
        <v>97</v>
      </c>
      <c r="X26" s="19" t="s">
        <v>83</v>
      </c>
      <c r="Y26" s="124" t="s">
        <v>792</v>
      </c>
      <c r="Z26" s="16" t="s">
        <v>674</v>
      </c>
      <c r="AA26" s="16" t="s">
        <v>674</v>
      </c>
      <c r="AB26" s="16" t="s">
        <v>674</v>
      </c>
      <c r="AC26" s="124" t="str">
        <f t="shared" si="49"/>
        <v>Bo Publicidad S.A de C.V</v>
      </c>
      <c r="AD26" s="22" t="s">
        <v>793</v>
      </c>
      <c r="AE26" s="23" t="s">
        <v>98</v>
      </c>
      <c r="AF26" s="23" t="s">
        <v>855</v>
      </c>
      <c r="AG26" s="19" t="s">
        <v>236</v>
      </c>
      <c r="AH26" s="19" t="s">
        <v>201</v>
      </c>
      <c r="AI26" s="19" t="s">
        <v>201</v>
      </c>
      <c r="AJ26" s="19" t="s">
        <v>857</v>
      </c>
      <c r="AK26" s="24">
        <f t="shared" si="50"/>
        <v>240000</v>
      </c>
      <c r="AL26" s="24">
        <f t="shared" si="51"/>
        <v>240000</v>
      </c>
      <c r="AM26" s="24">
        <f>60000*4</f>
        <v>240000</v>
      </c>
      <c r="AN26" s="19" t="s">
        <v>202</v>
      </c>
      <c r="AO26" s="25">
        <v>5995511.7599999998</v>
      </c>
      <c r="AP26" s="26" t="s">
        <v>674</v>
      </c>
      <c r="AQ26" s="24">
        <f t="shared" si="52"/>
        <v>240000</v>
      </c>
      <c r="AR26" s="27">
        <f t="shared" si="53"/>
        <v>42889</v>
      </c>
      <c r="AS26" s="28" t="str">
        <f t="shared" si="54"/>
        <v>TMMEJ/COT/DCS/067/2017</v>
      </c>
      <c r="AT26" s="124" t="str">
        <f t="shared" si="55"/>
        <v>Servicios de difusión sobre programas y actividades del H. Ayuntamiento de Morelia en medios electrónicos.</v>
      </c>
      <c r="AU26" s="121" t="s">
        <v>686</v>
      </c>
      <c r="AV26" s="124" t="s">
        <v>85</v>
      </c>
      <c r="AW26" s="29">
        <f t="shared" si="56"/>
        <v>240000</v>
      </c>
      <c r="AX26" s="29">
        <f t="shared" si="57"/>
        <v>240000</v>
      </c>
      <c r="AY26" s="27">
        <f t="shared" si="58"/>
        <v>42889</v>
      </c>
      <c r="AZ26" s="27">
        <f t="shared" si="59"/>
        <v>43008</v>
      </c>
      <c r="BA26" s="28" t="s">
        <v>797</v>
      </c>
    </row>
    <row r="27" spans="1:53" s="88" customFormat="1" ht="142.5" customHeight="1" x14ac:dyDescent="0.25">
      <c r="B27" s="19">
        <v>2017</v>
      </c>
      <c r="C27" s="124" t="s">
        <v>117</v>
      </c>
      <c r="D27" s="124" t="s">
        <v>94</v>
      </c>
      <c r="E27" s="124" t="s">
        <v>94</v>
      </c>
      <c r="F27" s="124" t="s">
        <v>232</v>
      </c>
      <c r="G27" s="124" t="s">
        <v>80</v>
      </c>
      <c r="H27" s="124" t="s">
        <v>95</v>
      </c>
      <c r="I27" s="12">
        <v>2017</v>
      </c>
      <c r="J27" s="16" t="s">
        <v>674</v>
      </c>
      <c r="K27" s="19" t="s">
        <v>690</v>
      </c>
      <c r="L27" s="19" t="s">
        <v>691</v>
      </c>
      <c r="M27" s="20">
        <v>174000</v>
      </c>
      <c r="N27" s="19" t="s">
        <v>798</v>
      </c>
      <c r="O27" s="19" t="s">
        <v>854</v>
      </c>
      <c r="P27" s="19" t="s">
        <v>88</v>
      </c>
      <c r="Q27" s="19" t="s">
        <v>81</v>
      </c>
      <c r="R27" s="21">
        <v>42919</v>
      </c>
      <c r="S27" s="21">
        <v>43100</v>
      </c>
      <c r="T27" s="19" t="s">
        <v>74</v>
      </c>
      <c r="U27" s="19" t="s">
        <v>75</v>
      </c>
      <c r="V27" s="19" t="s">
        <v>96</v>
      </c>
      <c r="W27" s="19" t="s">
        <v>97</v>
      </c>
      <c r="X27" s="19" t="s">
        <v>83</v>
      </c>
      <c r="Y27" s="124" t="s">
        <v>510</v>
      </c>
      <c r="Z27" s="16" t="s">
        <v>674</v>
      </c>
      <c r="AA27" s="16" t="s">
        <v>674</v>
      </c>
      <c r="AB27" s="16" t="s">
        <v>674</v>
      </c>
      <c r="AC27" s="124" t="str">
        <f t="shared" si="49"/>
        <v>Notimark S.A de C.V</v>
      </c>
      <c r="AD27" s="22" t="s">
        <v>511</v>
      </c>
      <c r="AE27" s="23" t="s">
        <v>98</v>
      </c>
      <c r="AF27" s="23" t="s">
        <v>855</v>
      </c>
      <c r="AG27" s="19" t="s">
        <v>236</v>
      </c>
      <c r="AH27" s="19" t="s">
        <v>201</v>
      </c>
      <c r="AI27" s="19" t="s">
        <v>201</v>
      </c>
      <c r="AJ27" s="19" t="s">
        <v>799</v>
      </c>
      <c r="AK27" s="24">
        <f t="shared" si="50"/>
        <v>174000</v>
      </c>
      <c r="AL27" s="24">
        <f t="shared" si="51"/>
        <v>174000</v>
      </c>
      <c r="AM27" s="24">
        <f>29000*4</f>
        <v>116000</v>
      </c>
      <c r="AN27" s="19" t="s">
        <v>202</v>
      </c>
      <c r="AO27" s="25">
        <v>5995511.7599999998</v>
      </c>
      <c r="AP27" s="26" t="s">
        <v>674</v>
      </c>
      <c r="AQ27" s="24">
        <f t="shared" si="52"/>
        <v>174000</v>
      </c>
      <c r="AR27" s="27">
        <f t="shared" si="53"/>
        <v>42919</v>
      </c>
      <c r="AS27" s="28" t="str">
        <f t="shared" si="54"/>
        <v>TMMEJ/COT/DCS/053/2017</v>
      </c>
      <c r="AT27" s="124" t="str">
        <f t="shared" si="55"/>
        <v>Difusión de mensajes sobre programas y actividades del H. Ayuntamiento de Morelia, en Medio Electrónico</v>
      </c>
      <c r="AU27" s="121" t="s">
        <v>686</v>
      </c>
      <c r="AV27" s="124" t="s">
        <v>85</v>
      </c>
      <c r="AW27" s="29">
        <f t="shared" si="56"/>
        <v>174000</v>
      </c>
      <c r="AX27" s="29">
        <f t="shared" si="57"/>
        <v>174000</v>
      </c>
      <c r="AY27" s="27">
        <f t="shared" si="58"/>
        <v>42919</v>
      </c>
      <c r="AZ27" s="27">
        <f t="shared" si="59"/>
        <v>43100</v>
      </c>
      <c r="BA27" s="28" t="s">
        <v>800</v>
      </c>
    </row>
    <row r="28" spans="1:53" s="88" customFormat="1" ht="141" customHeight="1" x14ac:dyDescent="0.25">
      <c r="B28" s="19">
        <v>2017</v>
      </c>
      <c r="C28" s="124" t="s">
        <v>117</v>
      </c>
      <c r="D28" s="124" t="s">
        <v>94</v>
      </c>
      <c r="E28" s="124" t="s">
        <v>94</v>
      </c>
      <c r="F28" s="124" t="s">
        <v>232</v>
      </c>
      <c r="G28" s="124" t="s">
        <v>80</v>
      </c>
      <c r="H28" s="124" t="s">
        <v>95</v>
      </c>
      <c r="I28" s="12">
        <v>2017</v>
      </c>
      <c r="J28" s="16" t="s">
        <v>674</v>
      </c>
      <c r="K28" s="19" t="s">
        <v>690</v>
      </c>
      <c r="L28" s="19" t="s">
        <v>691</v>
      </c>
      <c r="M28" s="20">
        <v>56000</v>
      </c>
      <c r="N28" s="19" t="s">
        <v>662</v>
      </c>
      <c r="O28" s="19" t="s">
        <v>854</v>
      </c>
      <c r="P28" s="19" t="s">
        <v>88</v>
      </c>
      <c r="Q28" s="19" t="s">
        <v>81</v>
      </c>
      <c r="R28" s="21">
        <v>42887</v>
      </c>
      <c r="S28" s="21">
        <v>43100</v>
      </c>
      <c r="T28" s="19" t="s">
        <v>74</v>
      </c>
      <c r="U28" s="19" t="s">
        <v>75</v>
      </c>
      <c r="V28" s="19" t="s">
        <v>96</v>
      </c>
      <c r="W28" s="19" t="s">
        <v>97</v>
      </c>
      <c r="X28" s="19" t="s">
        <v>83</v>
      </c>
      <c r="Y28" s="124" t="s">
        <v>674</v>
      </c>
      <c r="Z28" s="16" t="s">
        <v>858</v>
      </c>
      <c r="AA28" s="16" t="s">
        <v>552</v>
      </c>
      <c r="AB28" s="16" t="s">
        <v>553</v>
      </c>
      <c r="AC28" s="124" t="str">
        <f t="shared" si="49"/>
        <v>N/D</v>
      </c>
      <c r="AD28" s="22" t="s">
        <v>663</v>
      </c>
      <c r="AE28" s="23" t="s">
        <v>98</v>
      </c>
      <c r="AF28" s="23" t="s">
        <v>855</v>
      </c>
      <c r="AG28" s="19" t="s">
        <v>236</v>
      </c>
      <c r="AH28" s="19" t="s">
        <v>201</v>
      </c>
      <c r="AI28" s="19" t="s">
        <v>201</v>
      </c>
      <c r="AJ28" s="19" t="s">
        <v>664</v>
      </c>
      <c r="AK28" s="24">
        <f t="shared" si="50"/>
        <v>56000</v>
      </c>
      <c r="AL28" s="24">
        <f t="shared" si="51"/>
        <v>56000</v>
      </c>
      <c r="AM28" s="24">
        <f>8000*5</f>
        <v>40000</v>
      </c>
      <c r="AN28" s="19" t="s">
        <v>202</v>
      </c>
      <c r="AO28" s="25">
        <v>5995511.7599999998</v>
      </c>
      <c r="AP28" s="26" t="s">
        <v>674</v>
      </c>
      <c r="AQ28" s="24">
        <f t="shared" si="52"/>
        <v>56000</v>
      </c>
      <c r="AR28" s="27">
        <f t="shared" si="53"/>
        <v>42887</v>
      </c>
      <c r="AS28" s="28" t="str">
        <f t="shared" si="54"/>
        <v>TMMEJ/COT/DCS/054/2017</v>
      </c>
      <c r="AT28" s="124" t="str">
        <f t="shared" si="55"/>
        <v>Difusión de mensajes sobre programas y actividades del H. Ayuntamiento de Morelia, en medio electrónico.</v>
      </c>
      <c r="AU28" s="121" t="s">
        <v>687</v>
      </c>
      <c r="AV28" s="124" t="s">
        <v>85</v>
      </c>
      <c r="AW28" s="29">
        <f t="shared" si="56"/>
        <v>56000</v>
      </c>
      <c r="AX28" s="29">
        <f t="shared" si="57"/>
        <v>56000</v>
      </c>
      <c r="AY28" s="27">
        <f t="shared" si="58"/>
        <v>42887</v>
      </c>
      <c r="AZ28" s="27">
        <f t="shared" si="59"/>
        <v>43100</v>
      </c>
      <c r="BA28" s="28" t="s">
        <v>802</v>
      </c>
    </row>
    <row r="29" spans="1:53" s="92" customFormat="1" ht="138" customHeight="1" x14ac:dyDescent="0.25">
      <c r="A29" s="91"/>
      <c r="B29" s="19">
        <v>2017</v>
      </c>
      <c r="C29" s="124" t="s">
        <v>117</v>
      </c>
      <c r="D29" s="124" t="s">
        <v>94</v>
      </c>
      <c r="E29" s="124" t="s">
        <v>94</v>
      </c>
      <c r="F29" s="124" t="s">
        <v>232</v>
      </c>
      <c r="G29" s="124" t="s">
        <v>80</v>
      </c>
      <c r="H29" s="124" t="s">
        <v>95</v>
      </c>
      <c r="I29" s="12">
        <v>2017</v>
      </c>
      <c r="J29" s="16" t="s">
        <v>674</v>
      </c>
      <c r="K29" s="19" t="s">
        <v>690</v>
      </c>
      <c r="L29" s="19" t="s">
        <v>691</v>
      </c>
      <c r="M29" s="20">
        <v>300000</v>
      </c>
      <c r="N29" s="19" t="s">
        <v>260</v>
      </c>
      <c r="O29" s="19" t="s">
        <v>84</v>
      </c>
      <c r="P29" s="19" t="s">
        <v>88</v>
      </c>
      <c r="Q29" s="19" t="s">
        <v>81</v>
      </c>
      <c r="R29" s="21">
        <v>42736</v>
      </c>
      <c r="S29" s="21">
        <v>42916</v>
      </c>
      <c r="T29" s="19" t="s">
        <v>74</v>
      </c>
      <c r="U29" s="19" t="s">
        <v>75</v>
      </c>
      <c r="V29" s="19" t="s">
        <v>96</v>
      </c>
      <c r="W29" s="19" t="s">
        <v>97</v>
      </c>
      <c r="X29" s="19" t="s">
        <v>83</v>
      </c>
      <c r="Y29" s="124" t="s">
        <v>261</v>
      </c>
      <c r="Z29" s="16" t="s">
        <v>674</v>
      </c>
      <c r="AA29" s="16" t="s">
        <v>674</v>
      </c>
      <c r="AB29" s="16" t="s">
        <v>674</v>
      </c>
      <c r="AC29" s="124" t="str">
        <f t="shared" si="49"/>
        <v>Trade Web S. de R.L de C.V</v>
      </c>
      <c r="AD29" s="22" t="s">
        <v>263</v>
      </c>
      <c r="AE29" s="23" t="s">
        <v>98</v>
      </c>
      <c r="AF29" s="23" t="s">
        <v>855</v>
      </c>
      <c r="AG29" s="19" t="s">
        <v>236</v>
      </c>
      <c r="AH29" s="19" t="s">
        <v>201</v>
      </c>
      <c r="AI29" s="19" t="s">
        <v>201</v>
      </c>
      <c r="AJ29" s="19" t="s">
        <v>264</v>
      </c>
      <c r="AK29" s="24">
        <f t="shared" si="50"/>
        <v>300000</v>
      </c>
      <c r="AL29" s="24">
        <f t="shared" si="51"/>
        <v>300000</v>
      </c>
      <c r="AM29" s="24">
        <f>50000*6</f>
        <v>300000</v>
      </c>
      <c r="AN29" s="19" t="s">
        <v>202</v>
      </c>
      <c r="AO29" s="25">
        <v>5995511.7599999998</v>
      </c>
      <c r="AP29" s="26" t="s">
        <v>674</v>
      </c>
      <c r="AQ29" s="24">
        <f t="shared" si="52"/>
        <v>300000</v>
      </c>
      <c r="AR29" s="27">
        <f t="shared" si="53"/>
        <v>42736</v>
      </c>
      <c r="AS29" s="28" t="str">
        <f t="shared" si="54"/>
        <v>SA/DCS/S/121/2017</v>
      </c>
      <c r="AT29" s="124" t="str">
        <f t="shared" si="55"/>
        <v>Servicio de Difusión de mensajes, programas, actividades y campañas del H. Ayuntamiento de Morelia.</v>
      </c>
      <c r="AU29" s="17" t="s">
        <v>687</v>
      </c>
      <c r="AV29" s="124" t="s">
        <v>85</v>
      </c>
      <c r="AW29" s="29">
        <f t="shared" si="56"/>
        <v>300000</v>
      </c>
      <c r="AX29" s="29">
        <f t="shared" si="57"/>
        <v>300000</v>
      </c>
      <c r="AY29" s="27">
        <f t="shared" si="58"/>
        <v>42736</v>
      </c>
      <c r="AZ29" s="27">
        <f t="shared" si="59"/>
        <v>42916</v>
      </c>
      <c r="BA29" s="28" t="s">
        <v>265</v>
      </c>
    </row>
    <row r="30" spans="1:53" s="92" customFormat="1" ht="105" x14ac:dyDescent="0.25">
      <c r="A30" s="91"/>
      <c r="B30" s="19">
        <v>2017</v>
      </c>
      <c r="C30" s="124" t="s">
        <v>117</v>
      </c>
      <c r="D30" s="124" t="s">
        <v>94</v>
      </c>
      <c r="E30" s="124" t="s">
        <v>94</v>
      </c>
      <c r="F30" s="124" t="s">
        <v>232</v>
      </c>
      <c r="G30" s="124" t="s">
        <v>80</v>
      </c>
      <c r="H30" s="124" t="s">
        <v>95</v>
      </c>
      <c r="I30" s="12">
        <v>2017</v>
      </c>
      <c r="J30" s="16" t="s">
        <v>674</v>
      </c>
      <c r="K30" s="19" t="s">
        <v>690</v>
      </c>
      <c r="L30" s="19" t="s">
        <v>691</v>
      </c>
      <c r="M30" s="20">
        <v>300000</v>
      </c>
      <c r="N30" s="19" t="s">
        <v>262</v>
      </c>
      <c r="O30" s="19" t="s">
        <v>84</v>
      </c>
      <c r="P30" s="19" t="s">
        <v>88</v>
      </c>
      <c r="Q30" s="19" t="s">
        <v>81</v>
      </c>
      <c r="R30" s="21">
        <v>42917</v>
      </c>
      <c r="S30" s="21">
        <v>43100</v>
      </c>
      <c r="T30" s="19" t="s">
        <v>74</v>
      </c>
      <c r="U30" s="19" t="s">
        <v>75</v>
      </c>
      <c r="V30" s="19" t="s">
        <v>96</v>
      </c>
      <c r="W30" s="19" t="s">
        <v>97</v>
      </c>
      <c r="X30" s="19" t="s">
        <v>83</v>
      </c>
      <c r="Y30" s="124" t="s">
        <v>261</v>
      </c>
      <c r="Z30" s="16" t="s">
        <v>674</v>
      </c>
      <c r="AA30" s="16" t="s">
        <v>674</v>
      </c>
      <c r="AB30" s="16" t="s">
        <v>674</v>
      </c>
      <c r="AC30" s="124" t="str">
        <f t="shared" si="49"/>
        <v>Trade Web S. de R.L de C.V</v>
      </c>
      <c r="AD30" s="22" t="s">
        <v>263</v>
      </c>
      <c r="AE30" s="23" t="s">
        <v>98</v>
      </c>
      <c r="AF30" s="23" t="s">
        <v>855</v>
      </c>
      <c r="AG30" s="19" t="s">
        <v>236</v>
      </c>
      <c r="AH30" s="19" t="s">
        <v>201</v>
      </c>
      <c r="AI30" s="19" t="s">
        <v>201</v>
      </c>
      <c r="AJ30" s="19" t="s">
        <v>859</v>
      </c>
      <c r="AK30" s="24">
        <f t="shared" si="50"/>
        <v>300000</v>
      </c>
      <c r="AL30" s="24">
        <f t="shared" si="51"/>
        <v>300000</v>
      </c>
      <c r="AM30" s="24">
        <f>50000*4</f>
        <v>200000</v>
      </c>
      <c r="AN30" s="19" t="s">
        <v>202</v>
      </c>
      <c r="AO30" s="25">
        <v>5995511.7599999998</v>
      </c>
      <c r="AP30" s="26" t="s">
        <v>674</v>
      </c>
      <c r="AQ30" s="24">
        <f t="shared" si="52"/>
        <v>300000</v>
      </c>
      <c r="AR30" s="27">
        <f t="shared" si="53"/>
        <v>42917</v>
      </c>
      <c r="AS30" s="28" t="str">
        <f t="shared" si="54"/>
        <v>SA/DCS/S/122/2017</v>
      </c>
      <c r="AT30" s="124" t="str">
        <f t="shared" si="55"/>
        <v>Servicio de transmisión de actividades, mensajes funciones y programas que realiza el Ayuntamiento para conocimiento de la Ciudadanía moreliana en general.</v>
      </c>
      <c r="AU30" s="17" t="s">
        <v>687</v>
      </c>
      <c r="AV30" s="124" t="s">
        <v>85</v>
      </c>
      <c r="AW30" s="29">
        <f t="shared" si="56"/>
        <v>300000</v>
      </c>
      <c r="AX30" s="29">
        <f t="shared" si="57"/>
        <v>300000</v>
      </c>
      <c r="AY30" s="27">
        <f t="shared" si="58"/>
        <v>42917</v>
      </c>
      <c r="AZ30" s="27">
        <f t="shared" si="59"/>
        <v>43100</v>
      </c>
      <c r="BA30" s="28" t="s">
        <v>804</v>
      </c>
    </row>
    <row r="31" spans="1:53" s="92" customFormat="1" ht="145.5" customHeight="1" x14ac:dyDescent="0.25">
      <c r="A31" s="91"/>
      <c r="B31" s="19">
        <v>2017</v>
      </c>
      <c r="C31" s="124" t="s">
        <v>117</v>
      </c>
      <c r="D31" s="124" t="s">
        <v>94</v>
      </c>
      <c r="E31" s="124" t="s">
        <v>94</v>
      </c>
      <c r="F31" s="124" t="s">
        <v>232</v>
      </c>
      <c r="G31" s="124" t="s">
        <v>80</v>
      </c>
      <c r="H31" s="124" t="s">
        <v>95</v>
      </c>
      <c r="I31" s="12">
        <v>2017</v>
      </c>
      <c r="J31" s="16" t="s">
        <v>674</v>
      </c>
      <c r="K31" s="19" t="s">
        <v>690</v>
      </c>
      <c r="L31" s="19" t="s">
        <v>691</v>
      </c>
      <c r="M31" s="20">
        <v>141000</v>
      </c>
      <c r="N31" s="19" t="s">
        <v>173</v>
      </c>
      <c r="O31" s="19" t="s">
        <v>84</v>
      </c>
      <c r="P31" s="19" t="s">
        <v>88</v>
      </c>
      <c r="Q31" s="19" t="s">
        <v>81</v>
      </c>
      <c r="R31" s="21">
        <v>42736</v>
      </c>
      <c r="S31" s="21">
        <v>42766</v>
      </c>
      <c r="T31" s="19" t="s">
        <v>74</v>
      </c>
      <c r="U31" s="19" t="s">
        <v>75</v>
      </c>
      <c r="V31" s="19" t="s">
        <v>96</v>
      </c>
      <c r="W31" s="19" t="s">
        <v>97</v>
      </c>
      <c r="X31" s="19" t="s">
        <v>83</v>
      </c>
      <c r="Y31" s="124" t="s">
        <v>674</v>
      </c>
      <c r="Z31" s="124" t="s">
        <v>139</v>
      </c>
      <c r="AA31" s="124" t="s">
        <v>140</v>
      </c>
      <c r="AB31" s="124" t="s">
        <v>141</v>
      </c>
      <c r="AC31" s="124" t="str">
        <f t="shared" si="49"/>
        <v>N/D</v>
      </c>
      <c r="AD31" s="22" t="s">
        <v>142</v>
      </c>
      <c r="AE31" s="23" t="s">
        <v>98</v>
      </c>
      <c r="AF31" s="23" t="s">
        <v>855</v>
      </c>
      <c r="AG31" s="19" t="s">
        <v>236</v>
      </c>
      <c r="AH31" s="19" t="s">
        <v>201</v>
      </c>
      <c r="AI31" s="19" t="s">
        <v>201</v>
      </c>
      <c r="AJ31" s="19" t="s">
        <v>860</v>
      </c>
      <c r="AK31" s="24">
        <f t="shared" si="50"/>
        <v>141000</v>
      </c>
      <c r="AL31" s="24">
        <f t="shared" si="51"/>
        <v>141000</v>
      </c>
      <c r="AM31" s="24">
        <v>141000</v>
      </c>
      <c r="AN31" s="19" t="s">
        <v>202</v>
      </c>
      <c r="AO31" s="25">
        <v>5995511.7599999998</v>
      </c>
      <c r="AP31" s="26" t="s">
        <v>674</v>
      </c>
      <c r="AQ31" s="24">
        <f t="shared" si="52"/>
        <v>141000</v>
      </c>
      <c r="AR31" s="27">
        <f t="shared" si="53"/>
        <v>42736</v>
      </c>
      <c r="AS31" s="28" t="str">
        <f t="shared" si="54"/>
        <v>SA/DCS/S/111/2017</v>
      </c>
      <c r="AT31" s="124" t="str">
        <f t="shared" si="55"/>
        <v>Servicios de Divulgación de los proyectos, avances de las diferentes actividades con las que trabaja el H. Ayuntamiento de Morelia.</v>
      </c>
      <c r="AU31" s="17" t="s">
        <v>687</v>
      </c>
      <c r="AV31" s="124" t="s">
        <v>85</v>
      </c>
      <c r="AW31" s="29">
        <f t="shared" si="56"/>
        <v>141000</v>
      </c>
      <c r="AX31" s="29">
        <f t="shared" si="57"/>
        <v>141000</v>
      </c>
      <c r="AY31" s="27">
        <f t="shared" si="58"/>
        <v>42736</v>
      </c>
      <c r="AZ31" s="27">
        <f t="shared" si="59"/>
        <v>42766</v>
      </c>
      <c r="BA31" s="28">
        <v>2433</v>
      </c>
    </row>
    <row r="32" spans="1:53" s="92" customFormat="1" ht="142.5" customHeight="1" x14ac:dyDescent="0.25">
      <c r="A32" s="91"/>
      <c r="B32" s="19">
        <v>2017</v>
      </c>
      <c r="C32" s="124" t="s">
        <v>117</v>
      </c>
      <c r="D32" s="124" t="s">
        <v>94</v>
      </c>
      <c r="E32" s="124" t="s">
        <v>94</v>
      </c>
      <c r="F32" s="124" t="s">
        <v>232</v>
      </c>
      <c r="G32" s="124" t="s">
        <v>80</v>
      </c>
      <c r="H32" s="124" t="s">
        <v>95</v>
      </c>
      <c r="I32" s="12">
        <v>2017</v>
      </c>
      <c r="J32" s="16" t="s">
        <v>674</v>
      </c>
      <c r="K32" s="19" t="s">
        <v>690</v>
      </c>
      <c r="L32" s="19" t="s">
        <v>691</v>
      </c>
      <c r="M32" s="20">
        <v>348000</v>
      </c>
      <c r="N32" s="19" t="s">
        <v>174</v>
      </c>
      <c r="O32" s="19" t="s">
        <v>84</v>
      </c>
      <c r="P32" s="19" t="s">
        <v>88</v>
      </c>
      <c r="Q32" s="19" t="s">
        <v>81</v>
      </c>
      <c r="R32" s="21">
        <v>42767</v>
      </c>
      <c r="S32" s="21">
        <v>42855</v>
      </c>
      <c r="T32" s="19" t="s">
        <v>74</v>
      </c>
      <c r="U32" s="19" t="s">
        <v>75</v>
      </c>
      <c r="V32" s="19" t="s">
        <v>96</v>
      </c>
      <c r="W32" s="19" t="s">
        <v>97</v>
      </c>
      <c r="X32" s="19" t="s">
        <v>83</v>
      </c>
      <c r="Y32" s="124" t="s">
        <v>674</v>
      </c>
      <c r="Z32" s="124" t="s">
        <v>139</v>
      </c>
      <c r="AA32" s="124" t="s">
        <v>140</v>
      </c>
      <c r="AB32" s="124" t="s">
        <v>141</v>
      </c>
      <c r="AC32" s="124" t="str">
        <f t="shared" si="49"/>
        <v>N/D</v>
      </c>
      <c r="AD32" s="22" t="s">
        <v>142</v>
      </c>
      <c r="AE32" s="23" t="s">
        <v>98</v>
      </c>
      <c r="AF32" s="23" t="s">
        <v>855</v>
      </c>
      <c r="AG32" s="19" t="s">
        <v>236</v>
      </c>
      <c r="AH32" s="19" t="s">
        <v>201</v>
      </c>
      <c r="AI32" s="19" t="s">
        <v>201</v>
      </c>
      <c r="AJ32" s="19" t="s">
        <v>860</v>
      </c>
      <c r="AK32" s="24">
        <f t="shared" si="50"/>
        <v>348000</v>
      </c>
      <c r="AL32" s="24">
        <f t="shared" si="51"/>
        <v>348000</v>
      </c>
      <c r="AM32" s="24">
        <f>116000*3</f>
        <v>348000</v>
      </c>
      <c r="AN32" s="19" t="s">
        <v>202</v>
      </c>
      <c r="AO32" s="25">
        <v>5995511.7599999998</v>
      </c>
      <c r="AP32" s="26" t="s">
        <v>674</v>
      </c>
      <c r="AQ32" s="24">
        <f t="shared" si="52"/>
        <v>348000</v>
      </c>
      <c r="AR32" s="27">
        <f t="shared" si="53"/>
        <v>42767</v>
      </c>
      <c r="AS32" s="28" t="str">
        <f t="shared" si="54"/>
        <v>SA/DCS/S/112/2017</v>
      </c>
      <c r="AT32" s="124" t="str">
        <f t="shared" si="55"/>
        <v>Servicios de Divulgación de los proyectos, avances de las diferentes actividades con las que trabaja el H. Ayuntamiento de Morelia.</v>
      </c>
      <c r="AU32" s="17" t="s">
        <v>687</v>
      </c>
      <c r="AV32" s="124" t="s">
        <v>85</v>
      </c>
      <c r="AW32" s="29">
        <f t="shared" si="56"/>
        <v>348000</v>
      </c>
      <c r="AX32" s="29">
        <f t="shared" si="57"/>
        <v>348000</v>
      </c>
      <c r="AY32" s="27">
        <f t="shared" si="58"/>
        <v>42767</v>
      </c>
      <c r="AZ32" s="27">
        <f t="shared" si="59"/>
        <v>42855</v>
      </c>
      <c r="BA32" s="28" t="s">
        <v>145</v>
      </c>
    </row>
    <row r="33" spans="1:78" s="92" customFormat="1" ht="134.25" customHeight="1" x14ac:dyDescent="0.25">
      <c r="A33" s="91"/>
      <c r="B33" s="19">
        <v>2017</v>
      </c>
      <c r="C33" s="124" t="s">
        <v>117</v>
      </c>
      <c r="D33" s="124" t="s">
        <v>94</v>
      </c>
      <c r="E33" s="124" t="s">
        <v>94</v>
      </c>
      <c r="F33" s="124" t="s">
        <v>232</v>
      </c>
      <c r="G33" s="124" t="s">
        <v>80</v>
      </c>
      <c r="H33" s="124" t="s">
        <v>95</v>
      </c>
      <c r="I33" s="12">
        <v>2017</v>
      </c>
      <c r="J33" s="16" t="s">
        <v>674</v>
      </c>
      <c r="K33" s="19" t="s">
        <v>690</v>
      </c>
      <c r="L33" s="19" t="s">
        <v>691</v>
      </c>
      <c r="M33" s="20">
        <v>300000</v>
      </c>
      <c r="N33" s="19" t="s">
        <v>180</v>
      </c>
      <c r="O33" s="19" t="s">
        <v>84</v>
      </c>
      <c r="P33" s="19" t="s">
        <v>88</v>
      </c>
      <c r="Q33" s="19" t="s">
        <v>81</v>
      </c>
      <c r="R33" s="21">
        <v>42736</v>
      </c>
      <c r="S33" s="21">
        <v>42916</v>
      </c>
      <c r="T33" s="19" t="s">
        <v>74</v>
      </c>
      <c r="U33" s="19" t="s">
        <v>75</v>
      </c>
      <c r="V33" s="19" t="s">
        <v>96</v>
      </c>
      <c r="W33" s="19" t="s">
        <v>97</v>
      </c>
      <c r="X33" s="19" t="s">
        <v>83</v>
      </c>
      <c r="Y33" s="124" t="s">
        <v>861</v>
      </c>
      <c r="Z33" s="124" t="s">
        <v>674</v>
      </c>
      <c r="AA33" s="124" t="s">
        <v>674</v>
      </c>
      <c r="AB33" s="124" t="s">
        <v>674</v>
      </c>
      <c r="AC33" s="124" t="str">
        <f t="shared" si="49"/>
        <v>Servicios y Asesoría Publicitaria Siglo XXI S.A de C.V</v>
      </c>
      <c r="AD33" s="22" t="s">
        <v>181</v>
      </c>
      <c r="AE33" s="23" t="s">
        <v>98</v>
      </c>
      <c r="AF33" s="23" t="s">
        <v>855</v>
      </c>
      <c r="AG33" s="19" t="s">
        <v>236</v>
      </c>
      <c r="AH33" s="19" t="s">
        <v>201</v>
      </c>
      <c r="AI33" s="19" t="s">
        <v>201</v>
      </c>
      <c r="AJ33" s="19" t="s">
        <v>241</v>
      </c>
      <c r="AK33" s="24">
        <f t="shared" si="50"/>
        <v>300000</v>
      </c>
      <c r="AL33" s="24">
        <f t="shared" si="51"/>
        <v>300000</v>
      </c>
      <c r="AM33" s="24">
        <f>50000*6</f>
        <v>300000</v>
      </c>
      <c r="AN33" s="19" t="s">
        <v>202</v>
      </c>
      <c r="AO33" s="25">
        <v>5995511.7599999998</v>
      </c>
      <c r="AP33" s="26" t="s">
        <v>674</v>
      </c>
      <c r="AQ33" s="24">
        <f t="shared" si="52"/>
        <v>300000</v>
      </c>
      <c r="AR33" s="27">
        <f t="shared" si="53"/>
        <v>42736</v>
      </c>
      <c r="AS33" s="28" t="str">
        <f t="shared" si="54"/>
        <v>SA/DCS/S/71/2017</v>
      </c>
      <c r="AT33" s="124" t="str">
        <f t="shared" si="55"/>
        <v>Servicios de Difusión de mensajes, programas, actividades y Campañas del H. Ayuntamiento de Morelia.</v>
      </c>
      <c r="AU33" s="17" t="s">
        <v>687</v>
      </c>
      <c r="AV33" s="124" t="s">
        <v>85</v>
      </c>
      <c r="AW33" s="29">
        <f t="shared" si="56"/>
        <v>300000</v>
      </c>
      <c r="AX33" s="29">
        <f t="shared" si="57"/>
        <v>300000</v>
      </c>
      <c r="AY33" s="27">
        <f t="shared" si="58"/>
        <v>42736</v>
      </c>
      <c r="AZ33" s="27">
        <f t="shared" si="59"/>
        <v>42916</v>
      </c>
      <c r="BA33" s="28" t="s">
        <v>249</v>
      </c>
    </row>
    <row r="34" spans="1:78" s="92" customFormat="1" ht="137.25" customHeight="1" x14ac:dyDescent="0.25">
      <c r="A34" s="91"/>
      <c r="B34" s="19">
        <v>2017</v>
      </c>
      <c r="C34" s="124" t="s">
        <v>117</v>
      </c>
      <c r="D34" s="124" t="s">
        <v>94</v>
      </c>
      <c r="E34" s="124" t="s">
        <v>94</v>
      </c>
      <c r="F34" s="124" t="s">
        <v>232</v>
      </c>
      <c r="G34" s="124" t="s">
        <v>80</v>
      </c>
      <c r="H34" s="124" t="s">
        <v>95</v>
      </c>
      <c r="I34" s="12">
        <v>2017</v>
      </c>
      <c r="J34" s="16" t="s">
        <v>674</v>
      </c>
      <c r="K34" s="19" t="s">
        <v>690</v>
      </c>
      <c r="L34" s="19" t="s">
        <v>691</v>
      </c>
      <c r="M34" s="20">
        <v>300000</v>
      </c>
      <c r="N34" s="19" t="s">
        <v>184</v>
      </c>
      <c r="O34" s="19" t="s">
        <v>84</v>
      </c>
      <c r="P34" s="19" t="s">
        <v>88</v>
      </c>
      <c r="Q34" s="19" t="s">
        <v>81</v>
      </c>
      <c r="R34" s="21">
        <v>42917</v>
      </c>
      <c r="S34" s="21">
        <v>43100</v>
      </c>
      <c r="T34" s="19" t="s">
        <v>74</v>
      </c>
      <c r="U34" s="19" t="s">
        <v>75</v>
      </c>
      <c r="V34" s="19" t="s">
        <v>96</v>
      </c>
      <c r="W34" s="19" t="s">
        <v>97</v>
      </c>
      <c r="X34" s="19" t="s">
        <v>83</v>
      </c>
      <c r="Y34" s="124" t="s">
        <v>861</v>
      </c>
      <c r="Z34" s="124" t="s">
        <v>674</v>
      </c>
      <c r="AA34" s="124" t="s">
        <v>674</v>
      </c>
      <c r="AB34" s="124" t="s">
        <v>674</v>
      </c>
      <c r="AC34" s="124" t="str">
        <f t="shared" si="49"/>
        <v>Servicios y Asesoría Publicitaria Siglo XXI S.A de C.V</v>
      </c>
      <c r="AD34" s="22" t="s">
        <v>181</v>
      </c>
      <c r="AE34" s="23" t="s">
        <v>98</v>
      </c>
      <c r="AF34" s="23" t="s">
        <v>855</v>
      </c>
      <c r="AG34" s="19" t="s">
        <v>236</v>
      </c>
      <c r="AH34" s="19" t="s">
        <v>201</v>
      </c>
      <c r="AI34" s="19" t="s">
        <v>201</v>
      </c>
      <c r="AJ34" s="19" t="s">
        <v>241</v>
      </c>
      <c r="AK34" s="24">
        <f t="shared" si="50"/>
        <v>300000</v>
      </c>
      <c r="AL34" s="24">
        <f t="shared" si="51"/>
        <v>300000</v>
      </c>
      <c r="AM34" s="24">
        <f>50000*4</f>
        <v>200000</v>
      </c>
      <c r="AN34" s="19" t="s">
        <v>202</v>
      </c>
      <c r="AO34" s="25">
        <v>5995511.7599999998</v>
      </c>
      <c r="AP34" s="26" t="s">
        <v>674</v>
      </c>
      <c r="AQ34" s="24">
        <f t="shared" si="52"/>
        <v>300000</v>
      </c>
      <c r="AR34" s="27">
        <f t="shared" si="53"/>
        <v>42917</v>
      </c>
      <c r="AS34" s="28" t="str">
        <f t="shared" si="54"/>
        <v>SA/DCS/S/72/2017</v>
      </c>
      <c r="AT34" s="124" t="str">
        <f t="shared" si="55"/>
        <v>Servicios de Difusión de mensajes, programas, actividades y Campañas del H. Ayuntamiento de Morelia.</v>
      </c>
      <c r="AU34" s="17" t="s">
        <v>687</v>
      </c>
      <c r="AV34" s="124" t="s">
        <v>85</v>
      </c>
      <c r="AW34" s="29">
        <f t="shared" si="56"/>
        <v>300000</v>
      </c>
      <c r="AX34" s="29">
        <f t="shared" si="57"/>
        <v>300000</v>
      </c>
      <c r="AY34" s="27">
        <f t="shared" si="58"/>
        <v>42917</v>
      </c>
      <c r="AZ34" s="27">
        <f t="shared" si="59"/>
        <v>43100</v>
      </c>
      <c r="BA34" s="28" t="s">
        <v>806</v>
      </c>
    </row>
    <row r="35" spans="1:78" s="92" customFormat="1" ht="133.5" customHeight="1" x14ac:dyDescent="0.25">
      <c r="A35" s="91"/>
      <c r="B35" s="19">
        <v>2017</v>
      </c>
      <c r="C35" s="124" t="s">
        <v>117</v>
      </c>
      <c r="D35" s="124" t="s">
        <v>94</v>
      </c>
      <c r="E35" s="124" t="s">
        <v>94</v>
      </c>
      <c r="F35" s="124" t="s">
        <v>232</v>
      </c>
      <c r="G35" s="124" t="s">
        <v>80</v>
      </c>
      <c r="H35" s="124" t="s">
        <v>95</v>
      </c>
      <c r="I35" s="12">
        <v>2017</v>
      </c>
      <c r="J35" s="16" t="s">
        <v>674</v>
      </c>
      <c r="K35" s="19" t="s">
        <v>690</v>
      </c>
      <c r="L35" s="19" t="s">
        <v>691</v>
      </c>
      <c r="M35" s="20">
        <v>180000</v>
      </c>
      <c r="N35" s="19" t="s">
        <v>185</v>
      </c>
      <c r="O35" s="19" t="s">
        <v>84</v>
      </c>
      <c r="P35" s="19" t="s">
        <v>88</v>
      </c>
      <c r="Q35" s="19" t="s">
        <v>81</v>
      </c>
      <c r="R35" s="21">
        <v>42736</v>
      </c>
      <c r="S35" s="21">
        <v>43100</v>
      </c>
      <c r="T35" s="19" t="s">
        <v>74</v>
      </c>
      <c r="U35" s="19" t="s">
        <v>75</v>
      </c>
      <c r="V35" s="19" t="s">
        <v>96</v>
      </c>
      <c r="W35" s="19" t="s">
        <v>97</v>
      </c>
      <c r="X35" s="19" t="s">
        <v>83</v>
      </c>
      <c r="Y35" s="124" t="s">
        <v>674</v>
      </c>
      <c r="Z35" s="124" t="s">
        <v>186</v>
      </c>
      <c r="AA35" s="124" t="s">
        <v>187</v>
      </c>
      <c r="AB35" s="124" t="s">
        <v>862</v>
      </c>
      <c r="AC35" s="124" t="str">
        <f t="shared" si="49"/>
        <v>N/D</v>
      </c>
      <c r="AD35" s="22" t="s">
        <v>188</v>
      </c>
      <c r="AE35" s="23" t="s">
        <v>98</v>
      </c>
      <c r="AF35" s="23" t="s">
        <v>855</v>
      </c>
      <c r="AG35" s="19" t="s">
        <v>236</v>
      </c>
      <c r="AH35" s="19" t="s">
        <v>201</v>
      </c>
      <c r="AI35" s="19" t="s">
        <v>201</v>
      </c>
      <c r="AJ35" s="19" t="s">
        <v>241</v>
      </c>
      <c r="AK35" s="24">
        <f t="shared" si="50"/>
        <v>180000</v>
      </c>
      <c r="AL35" s="24">
        <f t="shared" si="51"/>
        <v>180000</v>
      </c>
      <c r="AM35" s="24">
        <f>15000*10</f>
        <v>150000</v>
      </c>
      <c r="AN35" s="19" t="s">
        <v>202</v>
      </c>
      <c r="AO35" s="25">
        <v>5995511.7599999998</v>
      </c>
      <c r="AP35" s="26" t="s">
        <v>674</v>
      </c>
      <c r="AQ35" s="24">
        <f t="shared" si="52"/>
        <v>180000</v>
      </c>
      <c r="AR35" s="27">
        <f t="shared" si="53"/>
        <v>42736</v>
      </c>
      <c r="AS35" s="28" t="str">
        <f t="shared" si="54"/>
        <v>SA/DCS/S/83/2017</v>
      </c>
      <c r="AT35" s="124" t="str">
        <f t="shared" si="55"/>
        <v>Servicios de Difusión de mensajes, programas, actividades y Campañas del H. Ayuntamiento de Morelia.</v>
      </c>
      <c r="AU35" s="17" t="s">
        <v>687</v>
      </c>
      <c r="AV35" s="124" t="s">
        <v>85</v>
      </c>
      <c r="AW35" s="29">
        <f t="shared" si="56"/>
        <v>180000</v>
      </c>
      <c r="AX35" s="29">
        <f t="shared" si="57"/>
        <v>180000</v>
      </c>
      <c r="AY35" s="27">
        <f t="shared" si="58"/>
        <v>42736</v>
      </c>
      <c r="AZ35" s="27">
        <f t="shared" si="59"/>
        <v>43100</v>
      </c>
      <c r="BA35" s="28" t="s">
        <v>807</v>
      </c>
    </row>
    <row r="36" spans="1:78" s="92" customFormat="1" ht="145.5" customHeight="1" x14ac:dyDescent="0.25">
      <c r="A36" s="91"/>
      <c r="B36" s="19">
        <v>2017</v>
      </c>
      <c r="C36" s="124" t="s">
        <v>117</v>
      </c>
      <c r="D36" s="124" t="s">
        <v>94</v>
      </c>
      <c r="E36" s="124" t="s">
        <v>94</v>
      </c>
      <c r="F36" s="124" t="s">
        <v>232</v>
      </c>
      <c r="G36" s="124" t="s">
        <v>80</v>
      </c>
      <c r="H36" s="124" t="s">
        <v>95</v>
      </c>
      <c r="I36" s="12">
        <v>2017</v>
      </c>
      <c r="J36" s="16" t="s">
        <v>674</v>
      </c>
      <c r="K36" s="19" t="s">
        <v>690</v>
      </c>
      <c r="L36" s="19" t="s">
        <v>691</v>
      </c>
      <c r="M36" s="20">
        <v>300000</v>
      </c>
      <c r="N36" s="19" t="s">
        <v>193</v>
      </c>
      <c r="O36" s="19" t="s">
        <v>84</v>
      </c>
      <c r="P36" s="19" t="s">
        <v>88</v>
      </c>
      <c r="Q36" s="19" t="s">
        <v>81</v>
      </c>
      <c r="R36" s="21">
        <v>42795</v>
      </c>
      <c r="S36" s="21">
        <v>43100</v>
      </c>
      <c r="T36" s="19" t="s">
        <v>74</v>
      </c>
      <c r="U36" s="19" t="s">
        <v>75</v>
      </c>
      <c r="V36" s="19" t="s">
        <v>96</v>
      </c>
      <c r="W36" s="19" t="s">
        <v>97</v>
      </c>
      <c r="X36" s="19" t="s">
        <v>83</v>
      </c>
      <c r="Y36" s="124" t="s">
        <v>674</v>
      </c>
      <c r="Z36" s="124" t="s">
        <v>194</v>
      </c>
      <c r="AA36" s="124" t="s">
        <v>195</v>
      </c>
      <c r="AB36" s="124" t="s">
        <v>196</v>
      </c>
      <c r="AC36" s="124" t="str">
        <f t="shared" si="49"/>
        <v>N/D</v>
      </c>
      <c r="AD36" s="22" t="s">
        <v>197</v>
      </c>
      <c r="AE36" s="23" t="s">
        <v>98</v>
      </c>
      <c r="AF36" s="23" t="s">
        <v>855</v>
      </c>
      <c r="AG36" s="19" t="s">
        <v>236</v>
      </c>
      <c r="AH36" s="19" t="s">
        <v>201</v>
      </c>
      <c r="AI36" s="19" t="s">
        <v>201</v>
      </c>
      <c r="AJ36" s="19" t="s">
        <v>241</v>
      </c>
      <c r="AK36" s="24">
        <f t="shared" si="50"/>
        <v>300000</v>
      </c>
      <c r="AL36" s="24">
        <f t="shared" si="51"/>
        <v>300000</v>
      </c>
      <c r="AM36" s="24">
        <f>30000*8</f>
        <v>240000</v>
      </c>
      <c r="AN36" s="19" t="s">
        <v>202</v>
      </c>
      <c r="AO36" s="25">
        <v>5995511.7599999998</v>
      </c>
      <c r="AP36" s="26" t="s">
        <v>674</v>
      </c>
      <c r="AQ36" s="24">
        <f t="shared" si="52"/>
        <v>300000</v>
      </c>
      <c r="AR36" s="27">
        <f t="shared" si="53"/>
        <v>42795</v>
      </c>
      <c r="AS36" s="28" t="str">
        <f t="shared" si="54"/>
        <v>SA/DCS/S/75/2017</v>
      </c>
      <c r="AT36" s="124" t="str">
        <f t="shared" si="55"/>
        <v>Servicios de Difusión de mensajes, programas, actividades y Campañas del H. Ayuntamiento de Morelia.</v>
      </c>
      <c r="AU36" s="17" t="s">
        <v>687</v>
      </c>
      <c r="AV36" s="124" t="s">
        <v>85</v>
      </c>
      <c r="AW36" s="29">
        <f t="shared" si="56"/>
        <v>300000</v>
      </c>
      <c r="AX36" s="29">
        <f t="shared" si="57"/>
        <v>300000</v>
      </c>
      <c r="AY36" s="27">
        <f t="shared" si="58"/>
        <v>42795</v>
      </c>
      <c r="AZ36" s="27">
        <f t="shared" si="59"/>
        <v>43100</v>
      </c>
      <c r="BA36" s="28" t="s">
        <v>809</v>
      </c>
    </row>
    <row r="37" spans="1:78" s="91" customFormat="1" ht="144" customHeight="1" x14ac:dyDescent="0.25">
      <c r="B37" s="19">
        <v>2017</v>
      </c>
      <c r="C37" s="124" t="s">
        <v>117</v>
      </c>
      <c r="D37" s="124" t="s">
        <v>94</v>
      </c>
      <c r="E37" s="124" t="s">
        <v>94</v>
      </c>
      <c r="F37" s="124" t="s">
        <v>232</v>
      </c>
      <c r="G37" s="124" t="s">
        <v>80</v>
      </c>
      <c r="H37" s="124" t="s">
        <v>95</v>
      </c>
      <c r="I37" s="12">
        <v>2017</v>
      </c>
      <c r="J37" s="16" t="s">
        <v>674</v>
      </c>
      <c r="K37" s="19" t="s">
        <v>690</v>
      </c>
      <c r="L37" s="19" t="s">
        <v>691</v>
      </c>
      <c r="M37" s="20">
        <v>220000</v>
      </c>
      <c r="N37" s="19" t="s">
        <v>198</v>
      </c>
      <c r="O37" s="19" t="s">
        <v>84</v>
      </c>
      <c r="P37" s="19" t="s">
        <v>88</v>
      </c>
      <c r="Q37" s="19" t="s">
        <v>81</v>
      </c>
      <c r="R37" s="21">
        <v>42795</v>
      </c>
      <c r="S37" s="21">
        <v>43100</v>
      </c>
      <c r="T37" s="19" t="s">
        <v>74</v>
      </c>
      <c r="U37" s="19" t="s">
        <v>75</v>
      </c>
      <c r="V37" s="19" t="s">
        <v>96</v>
      </c>
      <c r="W37" s="19" t="s">
        <v>97</v>
      </c>
      <c r="X37" s="19" t="s">
        <v>83</v>
      </c>
      <c r="Y37" s="124" t="s">
        <v>199</v>
      </c>
      <c r="Z37" s="124" t="s">
        <v>674</v>
      </c>
      <c r="AA37" s="124" t="s">
        <v>674</v>
      </c>
      <c r="AB37" s="124" t="s">
        <v>674</v>
      </c>
      <c r="AC37" s="124" t="str">
        <f t="shared" si="49"/>
        <v>IMARMX S. de R.L de C.V</v>
      </c>
      <c r="AD37" s="22" t="s">
        <v>200</v>
      </c>
      <c r="AE37" s="23" t="s">
        <v>98</v>
      </c>
      <c r="AF37" s="23" t="s">
        <v>855</v>
      </c>
      <c r="AG37" s="19" t="s">
        <v>236</v>
      </c>
      <c r="AH37" s="19" t="s">
        <v>201</v>
      </c>
      <c r="AI37" s="19" t="s">
        <v>201</v>
      </c>
      <c r="AJ37" s="19" t="s">
        <v>115</v>
      </c>
      <c r="AK37" s="24">
        <f t="shared" si="50"/>
        <v>220000</v>
      </c>
      <c r="AL37" s="24">
        <f t="shared" si="51"/>
        <v>220000</v>
      </c>
      <c r="AM37" s="24">
        <f>22000*8</f>
        <v>176000</v>
      </c>
      <c r="AN37" s="19" t="s">
        <v>202</v>
      </c>
      <c r="AO37" s="25">
        <v>5995511.7599999998</v>
      </c>
      <c r="AP37" s="26" t="s">
        <v>674</v>
      </c>
      <c r="AQ37" s="24">
        <f t="shared" si="52"/>
        <v>220000</v>
      </c>
      <c r="AR37" s="30">
        <f t="shared" si="53"/>
        <v>42795</v>
      </c>
      <c r="AS37" s="28" t="str">
        <f t="shared" si="54"/>
        <v>SA/DCS/S/113/2017</v>
      </c>
      <c r="AT37" s="124" t="str">
        <f t="shared" si="55"/>
        <v>Servicios de Difusión del quehacer del H. Ayuntamiento de Morelia y de los bienes y servicios públicos que prestan las diferentes dependencias que lo conforman</v>
      </c>
      <c r="AU37" s="17" t="s">
        <v>687</v>
      </c>
      <c r="AV37" s="124" t="s">
        <v>85</v>
      </c>
      <c r="AW37" s="29">
        <f t="shared" si="56"/>
        <v>220000</v>
      </c>
      <c r="AX37" s="29">
        <f t="shared" si="57"/>
        <v>220000</v>
      </c>
      <c r="AY37" s="27">
        <f t="shared" si="58"/>
        <v>42795</v>
      </c>
      <c r="AZ37" s="27">
        <f t="shared" si="59"/>
        <v>43100</v>
      </c>
      <c r="BA37" s="28" t="s">
        <v>811</v>
      </c>
    </row>
    <row r="38" spans="1:78" s="91" customFormat="1" ht="136.5" customHeight="1" x14ac:dyDescent="0.25">
      <c r="B38" s="19">
        <v>2017</v>
      </c>
      <c r="C38" s="124" t="s">
        <v>117</v>
      </c>
      <c r="D38" s="124" t="s">
        <v>94</v>
      </c>
      <c r="E38" s="124" t="s">
        <v>94</v>
      </c>
      <c r="F38" s="124" t="s">
        <v>232</v>
      </c>
      <c r="G38" s="124" t="s">
        <v>80</v>
      </c>
      <c r="H38" s="124" t="s">
        <v>95</v>
      </c>
      <c r="I38" s="12">
        <v>2017</v>
      </c>
      <c r="J38" s="16" t="s">
        <v>674</v>
      </c>
      <c r="K38" s="19" t="s">
        <v>690</v>
      </c>
      <c r="L38" s="19" t="s">
        <v>691</v>
      </c>
      <c r="M38" s="20">
        <v>190000</v>
      </c>
      <c r="N38" s="19" t="s">
        <v>203</v>
      </c>
      <c r="O38" s="19" t="s">
        <v>84</v>
      </c>
      <c r="P38" s="19" t="s">
        <v>88</v>
      </c>
      <c r="Q38" s="19" t="s">
        <v>81</v>
      </c>
      <c r="R38" s="21">
        <v>42795</v>
      </c>
      <c r="S38" s="21">
        <v>43100</v>
      </c>
      <c r="T38" s="19" t="s">
        <v>74</v>
      </c>
      <c r="U38" s="19" t="s">
        <v>75</v>
      </c>
      <c r="V38" s="19" t="s">
        <v>96</v>
      </c>
      <c r="W38" s="19" t="s">
        <v>97</v>
      </c>
      <c r="X38" s="19" t="s">
        <v>83</v>
      </c>
      <c r="Y38" s="124" t="s">
        <v>674</v>
      </c>
      <c r="Z38" s="124" t="s">
        <v>204</v>
      </c>
      <c r="AA38" s="124" t="s">
        <v>863</v>
      </c>
      <c r="AB38" s="124" t="s">
        <v>205</v>
      </c>
      <c r="AC38" s="124" t="str">
        <f t="shared" si="49"/>
        <v>N/D</v>
      </c>
      <c r="AD38" s="22" t="s">
        <v>206</v>
      </c>
      <c r="AE38" s="23" t="s">
        <v>98</v>
      </c>
      <c r="AF38" s="23" t="s">
        <v>855</v>
      </c>
      <c r="AG38" s="19" t="s">
        <v>236</v>
      </c>
      <c r="AH38" s="19">
        <v>36601</v>
      </c>
      <c r="AI38" s="19">
        <v>36601</v>
      </c>
      <c r="AJ38" s="19" t="s">
        <v>864</v>
      </c>
      <c r="AK38" s="24">
        <f t="shared" si="50"/>
        <v>190000</v>
      </c>
      <c r="AL38" s="24">
        <f t="shared" si="51"/>
        <v>190000</v>
      </c>
      <c r="AM38" s="24">
        <f>10000+(20000*7)</f>
        <v>150000</v>
      </c>
      <c r="AN38" s="19" t="s">
        <v>202</v>
      </c>
      <c r="AO38" s="25">
        <v>5995511.7599999998</v>
      </c>
      <c r="AP38" s="26" t="s">
        <v>674</v>
      </c>
      <c r="AQ38" s="24">
        <f t="shared" si="52"/>
        <v>190000</v>
      </c>
      <c r="AR38" s="27">
        <f t="shared" si="53"/>
        <v>42795</v>
      </c>
      <c r="AS38" s="28" t="str">
        <f t="shared" si="54"/>
        <v>SA/DCS/S/106/2017</v>
      </c>
      <c r="AT38" s="124" t="str">
        <f t="shared" si="55"/>
        <v>Servicios de dar a Conocer a la Ciudadanía de Morelia en general, las acciones, programas y campañas realizadas por el H. Ayuntamiento en favor de los Morelianos.</v>
      </c>
      <c r="AU38" s="17" t="s">
        <v>687</v>
      </c>
      <c r="AV38" s="124" t="s">
        <v>85</v>
      </c>
      <c r="AW38" s="29">
        <f t="shared" si="56"/>
        <v>190000</v>
      </c>
      <c r="AX38" s="29">
        <f t="shared" si="57"/>
        <v>190000</v>
      </c>
      <c r="AY38" s="27">
        <f t="shared" ref="AY38:AY46" si="60">R38</f>
        <v>42795</v>
      </c>
      <c r="AZ38" s="27">
        <f t="shared" si="59"/>
        <v>43100</v>
      </c>
      <c r="BA38" s="28" t="s">
        <v>812</v>
      </c>
    </row>
    <row r="39" spans="1:78" s="91" customFormat="1" ht="138.75" customHeight="1" x14ac:dyDescent="0.25">
      <c r="B39" s="19">
        <v>2017</v>
      </c>
      <c r="C39" s="124" t="s">
        <v>117</v>
      </c>
      <c r="D39" s="124" t="s">
        <v>94</v>
      </c>
      <c r="E39" s="124" t="s">
        <v>94</v>
      </c>
      <c r="F39" s="124" t="s">
        <v>232</v>
      </c>
      <c r="G39" s="124" t="s">
        <v>80</v>
      </c>
      <c r="H39" s="124" t="s">
        <v>95</v>
      </c>
      <c r="I39" s="12">
        <v>2017</v>
      </c>
      <c r="J39" s="16" t="s">
        <v>674</v>
      </c>
      <c r="K39" s="19" t="s">
        <v>690</v>
      </c>
      <c r="L39" s="19" t="s">
        <v>691</v>
      </c>
      <c r="M39" s="20">
        <v>81000</v>
      </c>
      <c r="N39" s="19" t="s">
        <v>297</v>
      </c>
      <c r="O39" s="19" t="s">
        <v>854</v>
      </c>
      <c r="P39" s="19" t="s">
        <v>88</v>
      </c>
      <c r="Q39" s="19" t="s">
        <v>81</v>
      </c>
      <c r="R39" s="21">
        <v>42828</v>
      </c>
      <c r="S39" s="21">
        <v>43100</v>
      </c>
      <c r="T39" s="19" t="s">
        <v>74</v>
      </c>
      <c r="U39" s="19" t="s">
        <v>75</v>
      </c>
      <c r="V39" s="19" t="s">
        <v>96</v>
      </c>
      <c r="W39" s="19" t="s">
        <v>97</v>
      </c>
      <c r="X39" s="19" t="s">
        <v>83</v>
      </c>
      <c r="Y39" s="124" t="s">
        <v>674</v>
      </c>
      <c r="Z39" s="124" t="s">
        <v>298</v>
      </c>
      <c r="AA39" s="124" t="s">
        <v>299</v>
      </c>
      <c r="AB39" s="124" t="s">
        <v>300</v>
      </c>
      <c r="AC39" s="124" t="str">
        <f t="shared" si="49"/>
        <v>N/D</v>
      </c>
      <c r="AD39" s="22" t="s">
        <v>301</v>
      </c>
      <c r="AE39" s="23" t="s">
        <v>98</v>
      </c>
      <c r="AF39" s="23" t="s">
        <v>855</v>
      </c>
      <c r="AG39" s="19" t="s">
        <v>236</v>
      </c>
      <c r="AH39" s="19">
        <v>36601</v>
      </c>
      <c r="AI39" s="19">
        <v>36601</v>
      </c>
      <c r="AJ39" s="19" t="s">
        <v>302</v>
      </c>
      <c r="AK39" s="24">
        <f t="shared" si="50"/>
        <v>81000</v>
      </c>
      <c r="AL39" s="24">
        <f t="shared" si="51"/>
        <v>81000</v>
      </c>
      <c r="AM39" s="24">
        <f>9000*7</f>
        <v>63000</v>
      </c>
      <c r="AN39" s="19" t="s">
        <v>202</v>
      </c>
      <c r="AO39" s="25">
        <v>5995511.7599999998</v>
      </c>
      <c r="AP39" s="26" t="s">
        <v>674</v>
      </c>
      <c r="AQ39" s="24">
        <f t="shared" si="52"/>
        <v>81000</v>
      </c>
      <c r="AR39" s="27">
        <f t="shared" si="53"/>
        <v>42828</v>
      </c>
      <c r="AS39" s="28" t="str">
        <f t="shared" si="54"/>
        <v>TMMEJ/COT/DCS/022/2017</v>
      </c>
      <c r="AT39" s="124" t="str">
        <f t="shared" si="55"/>
        <v>Difusión de mensajes sobre programas y actividades del Ayuntamiento de Morelia.</v>
      </c>
      <c r="AU39" s="17" t="s">
        <v>687</v>
      </c>
      <c r="AV39" s="124" t="s">
        <v>85</v>
      </c>
      <c r="AW39" s="29">
        <f t="shared" si="56"/>
        <v>81000</v>
      </c>
      <c r="AX39" s="29">
        <f t="shared" si="57"/>
        <v>81000</v>
      </c>
      <c r="AY39" s="27">
        <f t="shared" si="60"/>
        <v>42828</v>
      </c>
      <c r="AZ39" s="27">
        <f t="shared" si="59"/>
        <v>43100</v>
      </c>
      <c r="BA39" s="28" t="s">
        <v>813</v>
      </c>
    </row>
    <row r="40" spans="1:78" s="91" customFormat="1" ht="139.5" customHeight="1" x14ac:dyDescent="0.25">
      <c r="B40" s="19">
        <v>2017</v>
      </c>
      <c r="C40" s="124" t="s">
        <v>117</v>
      </c>
      <c r="D40" s="124" t="s">
        <v>94</v>
      </c>
      <c r="E40" s="124" t="s">
        <v>94</v>
      </c>
      <c r="F40" s="124" t="s">
        <v>232</v>
      </c>
      <c r="G40" s="124" t="s">
        <v>80</v>
      </c>
      <c r="H40" s="124" t="s">
        <v>95</v>
      </c>
      <c r="I40" s="12">
        <v>2017</v>
      </c>
      <c r="J40" s="16" t="s">
        <v>674</v>
      </c>
      <c r="K40" s="19" t="s">
        <v>690</v>
      </c>
      <c r="L40" s="19" t="s">
        <v>691</v>
      </c>
      <c r="M40" s="20">
        <v>56000</v>
      </c>
      <c r="N40" s="19" t="s">
        <v>304</v>
      </c>
      <c r="O40" s="19" t="s">
        <v>854</v>
      </c>
      <c r="P40" s="19" t="s">
        <v>88</v>
      </c>
      <c r="Q40" s="19" t="s">
        <v>81</v>
      </c>
      <c r="R40" s="21">
        <v>42856</v>
      </c>
      <c r="S40" s="21">
        <v>43100</v>
      </c>
      <c r="T40" s="19" t="s">
        <v>74</v>
      </c>
      <c r="U40" s="19" t="s">
        <v>75</v>
      </c>
      <c r="V40" s="19" t="s">
        <v>96</v>
      </c>
      <c r="W40" s="19" t="s">
        <v>97</v>
      </c>
      <c r="X40" s="19" t="s">
        <v>83</v>
      </c>
      <c r="Y40" s="124" t="s">
        <v>305</v>
      </c>
      <c r="Z40" s="124" t="s">
        <v>231</v>
      </c>
      <c r="AA40" s="124" t="s">
        <v>231</v>
      </c>
      <c r="AB40" s="124" t="s">
        <v>231</v>
      </c>
      <c r="AC40" s="124" t="str">
        <f t="shared" si="49"/>
        <v>Editorial Acueducto S.A de C.V</v>
      </c>
      <c r="AD40" s="22" t="s">
        <v>306</v>
      </c>
      <c r="AE40" s="23" t="s">
        <v>98</v>
      </c>
      <c r="AF40" s="23" t="s">
        <v>855</v>
      </c>
      <c r="AG40" s="19" t="s">
        <v>236</v>
      </c>
      <c r="AH40" s="19" t="s">
        <v>201</v>
      </c>
      <c r="AI40" s="19" t="s">
        <v>201</v>
      </c>
      <c r="AJ40" s="19" t="s">
        <v>307</v>
      </c>
      <c r="AK40" s="24">
        <f t="shared" si="50"/>
        <v>56000</v>
      </c>
      <c r="AL40" s="24">
        <f t="shared" si="51"/>
        <v>56000</v>
      </c>
      <c r="AM40" s="24">
        <f>7000*5</f>
        <v>35000</v>
      </c>
      <c r="AN40" s="19" t="s">
        <v>202</v>
      </c>
      <c r="AO40" s="25">
        <v>5995511.7599999998</v>
      </c>
      <c r="AP40" s="26" t="s">
        <v>674</v>
      </c>
      <c r="AQ40" s="24">
        <f t="shared" si="52"/>
        <v>56000</v>
      </c>
      <c r="AR40" s="30">
        <f t="shared" si="53"/>
        <v>42856</v>
      </c>
      <c r="AS40" s="28" t="str">
        <f t="shared" si="54"/>
        <v>TMMEJ/COT/DCS/045/2017</v>
      </c>
      <c r="AT40" s="124" t="str">
        <f t="shared" si="55"/>
        <v>Difusión de mensajes sobre programas y actividades del Ayuntamiento de Morelia, en medios electrónicos.</v>
      </c>
      <c r="AU40" s="17" t="s">
        <v>687</v>
      </c>
      <c r="AV40" s="124" t="s">
        <v>85</v>
      </c>
      <c r="AW40" s="29">
        <f t="shared" si="56"/>
        <v>56000</v>
      </c>
      <c r="AX40" s="29">
        <f t="shared" si="57"/>
        <v>56000</v>
      </c>
      <c r="AY40" s="27">
        <f t="shared" si="60"/>
        <v>42856</v>
      </c>
      <c r="AZ40" s="27">
        <f t="shared" si="59"/>
        <v>43100</v>
      </c>
      <c r="BA40" s="28" t="s">
        <v>815</v>
      </c>
    </row>
    <row r="41" spans="1:78" s="91" customFormat="1" ht="139.5" customHeight="1" x14ac:dyDescent="0.25">
      <c r="B41" s="19">
        <v>2017</v>
      </c>
      <c r="C41" s="124" t="s">
        <v>117</v>
      </c>
      <c r="D41" s="124" t="s">
        <v>94</v>
      </c>
      <c r="E41" s="124" t="s">
        <v>94</v>
      </c>
      <c r="F41" s="124" t="s">
        <v>232</v>
      </c>
      <c r="G41" s="124" t="s">
        <v>80</v>
      </c>
      <c r="H41" s="124" t="s">
        <v>95</v>
      </c>
      <c r="I41" s="12">
        <v>2017</v>
      </c>
      <c r="J41" s="16" t="s">
        <v>674</v>
      </c>
      <c r="K41" s="19" t="s">
        <v>690</v>
      </c>
      <c r="L41" s="19" t="s">
        <v>691</v>
      </c>
      <c r="M41" s="20">
        <v>80000</v>
      </c>
      <c r="N41" s="19" t="s">
        <v>309</v>
      </c>
      <c r="O41" s="19" t="s">
        <v>854</v>
      </c>
      <c r="P41" s="19" t="s">
        <v>88</v>
      </c>
      <c r="Q41" s="19" t="s">
        <v>81</v>
      </c>
      <c r="R41" s="21">
        <v>42856</v>
      </c>
      <c r="S41" s="21">
        <v>43100</v>
      </c>
      <c r="T41" s="19" t="s">
        <v>74</v>
      </c>
      <c r="U41" s="19" t="s">
        <v>75</v>
      </c>
      <c r="V41" s="19" t="s">
        <v>96</v>
      </c>
      <c r="W41" s="19" t="s">
        <v>97</v>
      </c>
      <c r="X41" s="19" t="s">
        <v>83</v>
      </c>
      <c r="Y41" s="124" t="s">
        <v>310</v>
      </c>
      <c r="Z41" s="124" t="s">
        <v>674</v>
      </c>
      <c r="AA41" s="124" t="s">
        <v>674</v>
      </c>
      <c r="AB41" s="124" t="s">
        <v>674</v>
      </c>
      <c r="AC41" s="124" t="str">
        <f t="shared" si="49"/>
        <v>Garvel Multimedia S.A de C.V</v>
      </c>
      <c r="AD41" s="22" t="s">
        <v>311</v>
      </c>
      <c r="AE41" s="23" t="s">
        <v>98</v>
      </c>
      <c r="AF41" s="23" t="s">
        <v>855</v>
      </c>
      <c r="AG41" s="19" t="s">
        <v>236</v>
      </c>
      <c r="AH41" s="19" t="s">
        <v>201</v>
      </c>
      <c r="AI41" s="19" t="s">
        <v>201</v>
      </c>
      <c r="AJ41" s="19" t="s">
        <v>312</v>
      </c>
      <c r="AK41" s="24">
        <f t="shared" si="50"/>
        <v>80000</v>
      </c>
      <c r="AL41" s="24">
        <f t="shared" si="51"/>
        <v>80000</v>
      </c>
      <c r="AM41" s="24">
        <f>10000*6</f>
        <v>60000</v>
      </c>
      <c r="AN41" s="19" t="s">
        <v>202</v>
      </c>
      <c r="AO41" s="25">
        <v>5995511.7599999998</v>
      </c>
      <c r="AP41" s="26" t="s">
        <v>674</v>
      </c>
      <c r="AQ41" s="24">
        <f t="shared" si="52"/>
        <v>80000</v>
      </c>
      <c r="AR41" s="30">
        <f t="shared" si="53"/>
        <v>42856</v>
      </c>
      <c r="AS41" s="28" t="str">
        <f t="shared" si="54"/>
        <v>TMMEJ/COT/DCS/046/2017</v>
      </c>
      <c r="AT41" s="124" t="str">
        <f t="shared" si="55"/>
        <v>Servicios de difusión de mensajes sobre programas y actividades del Ayuntamiento de Morelia, en medios electrónicos.</v>
      </c>
      <c r="AU41" s="17" t="s">
        <v>687</v>
      </c>
      <c r="AV41" s="124" t="s">
        <v>85</v>
      </c>
      <c r="AW41" s="29">
        <f t="shared" si="56"/>
        <v>80000</v>
      </c>
      <c r="AX41" s="29">
        <f t="shared" si="57"/>
        <v>80000</v>
      </c>
      <c r="AY41" s="27">
        <f t="shared" si="60"/>
        <v>42856</v>
      </c>
      <c r="AZ41" s="27">
        <f t="shared" si="59"/>
        <v>43100</v>
      </c>
      <c r="BA41" s="28" t="s">
        <v>817</v>
      </c>
    </row>
    <row r="42" spans="1:78" s="91" customFormat="1" ht="136.5" customHeight="1" x14ac:dyDescent="0.25">
      <c r="B42" s="19">
        <v>2017</v>
      </c>
      <c r="C42" s="124" t="s">
        <v>117</v>
      </c>
      <c r="D42" s="124" t="s">
        <v>94</v>
      </c>
      <c r="E42" s="124" t="s">
        <v>94</v>
      </c>
      <c r="F42" s="124" t="s">
        <v>232</v>
      </c>
      <c r="G42" s="124" t="s">
        <v>80</v>
      </c>
      <c r="H42" s="124" t="s">
        <v>95</v>
      </c>
      <c r="I42" s="12">
        <v>2017</v>
      </c>
      <c r="J42" s="16" t="s">
        <v>674</v>
      </c>
      <c r="K42" s="19" t="s">
        <v>690</v>
      </c>
      <c r="L42" s="19" t="s">
        <v>691</v>
      </c>
      <c r="M42" s="20">
        <v>39200</v>
      </c>
      <c r="N42" s="19" t="s">
        <v>818</v>
      </c>
      <c r="O42" s="19" t="s">
        <v>854</v>
      </c>
      <c r="P42" s="19" t="s">
        <v>88</v>
      </c>
      <c r="Q42" s="19" t="s">
        <v>81</v>
      </c>
      <c r="R42" s="21">
        <v>42887</v>
      </c>
      <c r="S42" s="21">
        <v>43100</v>
      </c>
      <c r="T42" s="19" t="s">
        <v>74</v>
      </c>
      <c r="U42" s="19" t="s">
        <v>75</v>
      </c>
      <c r="V42" s="19" t="s">
        <v>96</v>
      </c>
      <c r="W42" s="19" t="s">
        <v>97</v>
      </c>
      <c r="X42" s="19" t="s">
        <v>83</v>
      </c>
      <c r="Y42" s="124" t="s">
        <v>674</v>
      </c>
      <c r="Z42" s="124" t="s">
        <v>865</v>
      </c>
      <c r="AA42" s="124" t="s">
        <v>344</v>
      </c>
      <c r="AB42" s="124" t="s">
        <v>345</v>
      </c>
      <c r="AC42" s="124" t="str">
        <f t="shared" si="49"/>
        <v>N/D</v>
      </c>
      <c r="AD42" s="22" t="s">
        <v>346</v>
      </c>
      <c r="AE42" s="23" t="s">
        <v>98</v>
      </c>
      <c r="AF42" s="23" t="s">
        <v>855</v>
      </c>
      <c r="AG42" s="19" t="s">
        <v>236</v>
      </c>
      <c r="AH42" s="19" t="s">
        <v>201</v>
      </c>
      <c r="AI42" s="19" t="s">
        <v>201</v>
      </c>
      <c r="AJ42" s="19" t="s">
        <v>347</v>
      </c>
      <c r="AK42" s="24">
        <f t="shared" si="50"/>
        <v>39200</v>
      </c>
      <c r="AL42" s="24">
        <f t="shared" si="51"/>
        <v>39200</v>
      </c>
      <c r="AM42" s="24">
        <f>5600*5</f>
        <v>28000</v>
      </c>
      <c r="AN42" s="19" t="s">
        <v>202</v>
      </c>
      <c r="AO42" s="25">
        <v>5995511.7599999998</v>
      </c>
      <c r="AP42" s="26" t="s">
        <v>674</v>
      </c>
      <c r="AQ42" s="24">
        <f t="shared" si="52"/>
        <v>39200</v>
      </c>
      <c r="AR42" s="30">
        <f t="shared" si="53"/>
        <v>42887</v>
      </c>
      <c r="AS42" s="28" t="str">
        <f t="shared" si="54"/>
        <v>TMMEJ/COT/DCS/043/2017</v>
      </c>
      <c r="AT42" s="124" t="str">
        <f t="shared" si="55"/>
        <v>Difusión de mensajes sobre programas y actividades del Ayuntamiento de Morelia, en medio electrónico.</v>
      </c>
      <c r="AU42" s="17" t="s">
        <v>687</v>
      </c>
      <c r="AV42" s="124" t="s">
        <v>85</v>
      </c>
      <c r="AW42" s="29">
        <f t="shared" si="56"/>
        <v>39200</v>
      </c>
      <c r="AX42" s="29">
        <f t="shared" si="57"/>
        <v>39200</v>
      </c>
      <c r="AY42" s="27">
        <f t="shared" si="60"/>
        <v>42887</v>
      </c>
      <c r="AZ42" s="27">
        <f t="shared" si="59"/>
        <v>43100</v>
      </c>
      <c r="BA42" s="28" t="s">
        <v>819</v>
      </c>
    </row>
    <row r="43" spans="1:78" s="91" customFormat="1" ht="144.75" customHeight="1" x14ac:dyDescent="0.25">
      <c r="B43" s="19">
        <v>2017</v>
      </c>
      <c r="C43" s="124" t="s">
        <v>117</v>
      </c>
      <c r="D43" s="124" t="s">
        <v>94</v>
      </c>
      <c r="E43" s="124" t="s">
        <v>94</v>
      </c>
      <c r="F43" s="124" t="s">
        <v>232</v>
      </c>
      <c r="G43" s="124" t="s">
        <v>80</v>
      </c>
      <c r="H43" s="124" t="s">
        <v>95</v>
      </c>
      <c r="I43" s="12">
        <v>2017</v>
      </c>
      <c r="J43" s="16" t="s">
        <v>674</v>
      </c>
      <c r="K43" s="19" t="s">
        <v>690</v>
      </c>
      <c r="L43" s="19" t="s">
        <v>691</v>
      </c>
      <c r="M43" s="20">
        <v>30000</v>
      </c>
      <c r="N43" s="19" t="s">
        <v>349</v>
      </c>
      <c r="O43" s="19" t="s">
        <v>854</v>
      </c>
      <c r="P43" s="19" t="s">
        <v>88</v>
      </c>
      <c r="Q43" s="19" t="s">
        <v>81</v>
      </c>
      <c r="R43" s="21">
        <v>42887</v>
      </c>
      <c r="S43" s="21">
        <v>42978</v>
      </c>
      <c r="T43" s="19" t="s">
        <v>74</v>
      </c>
      <c r="U43" s="19" t="s">
        <v>75</v>
      </c>
      <c r="V43" s="19" t="s">
        <v>96</v>
      </c>
      <c r="W43" s="19" t="s">
        <v>97</v>
      </c>
      <c r="X43" s="19" t="s">
        <v>83</v>
      </c>
      <c r="Y43" s="124" t="s">
        <v>674</v>
      </c>
      <c r="Z43" s="124" t="s">
        <v>351</v>
      </c>
      <c r="AA43" s="124" t="s">
        <v>352</v>
      </c>
      <c r="AB43" s="124" t="s">
        <v>353</v>
      </c>
      <c r="AC43" s="124" t="str">
        <f t="shared" si="49"/>
        <v>N/D</v>
      </c>
      <c r="AD43" s="22" t="s">
        <v>354</v>
      </c>
      <c r="AE43" s="23" t="s">
        <v>98</v>
      </c>
      <c r="AF43" s="23" t="s">
        <v>855</v>
      </c>
      <c r="AG43" s="19" t="s">
        <v>236</v>
      </c>
      <c r="AH43" s="19" t="s">
        <v>201</v>
      </c>
      <c r="AI43" s="19" t="s">
        <v>201</v>
      </c>
      <c r="AJ43" s="19" t="s">
        <v>347</v>
      </c>
      <c r="AK43" s="24">
        <f t="shared" si="50"/>
        <v>30000</v>
      </c>
      <c r="AL43" s="24">
        <f t="shared" si="51"/>
        <v>30000</v>
      </c>
      <c r="AM43" s="24">
        <f>10000*3</f>
        <v>30000</v>
      </c>
      <c r="AN43" s="19" t="s">
        <v>202</v>
      </c>
      <c r="AO43" s="25">
        <v>5995511.7599999998</v>
      </c>
      <c r="AP43" s="26" t="s">
        <v>674</v>
      </c>
      <c r="AQ43" s="24">
        <f t="shared" si="52"/>
        <v>30000</v>
      </c>
      <c r="AR43" s="30">
        <f t="shared" si="53"/>
        <v>42887</v>
      </c>
      <c r="AS43" s="28" t="str">
        <f t="shared" si="54"/>
        <v>SA/DCS/S/044/2017</v>
      </c>
      <c r="AT43" s="124" t="str">
        <f t="shared" si="55"/>
        <v>Difusión de mensajes sobre programas y actividades del Ayuntamiento de Morelia, en medio electrónico.</v>
      </c>
      <c r="AU43" s="17" t="s">
        <v>687</v>
      </c>
      <c r="AV43" s="124" t="s">
        <v>85</v>
      </c>
      <c r="AW43" s="29">
        <f t="shared" si="56"/>
        <v>30000</v>
      </c>
      <c r="AX43" s="29">
        <f t="shared" si="57"/>
        <v>30000</v>
      </c>
      <c r="AY43" s="27">
        <f t="shared" si="60"/>
        <v>42887</v>
      </c>
      <c r="AZ43" s="27">
        <f t="shared" si="59"/>
        <v>42978</v>
      </c>
      <c r="BA43" s="28" t="s">
        <v>820</v>
      </c>
    </row>
    <row r="44" spans="1:78" s="91" customFormat="1" ht="139.5" customHeight="1" x14ac:dyDescent="0.25">
      <c r="B44" s="19">
        <v>2017</v>
      </c>
      <c r="C44" s="124" t="s">
        <v>117</v>
      </c>
      <c r="D44" s="124" t="s">
        <v>94</v>
      </c>
      <c r="E44" s="124" t="s">
        <v>94</v>
      </c>
      <c r="F44" s="124" t="s">
        <v>232</v>
      </c>
      <c r="G44" s="124" t="s">
        <v>80</v>
      </c>
      <c r="H44" s="124" t="s">
        <v>95</v>
      </c>
      <c r="I44" s="12">
        <v>2017</v>
      </c>
      <c r="J44" s="16" t="s">
        <v>674</v>
      </c>
      <c r="K44" s="19" t="s">
        <v>690</v>
      </c>
      <c r="L44" s="19" t="s">
        <v>691</v>
      </c>
      <c r="M44" s="20">
        <v>56000</v>
      </c>
      <c r="N44" s="19" t="s">
        <v>822</v>
      </c>
      <c r="O44" s="19" t="s">
        <v>854</v>
      </c>
      <c r="P44" s="19" t="s">
        <v>88</v>
      </c>
      <c r="Q44" s="19" t="s">
        <v>81</v>
      </c>
      <c r="R44" s="21">
        <v>42857</v>
      </c>
      <c r="S44" s="21">
        <v>43100</v>
      </c>
      <c r="T44" s="19" t="s">
        <v>74</v>
      </c>
      <c r="U44" s="19" t="s">
        <v>75</v>
      </c>
      <c r="V44" s="19" t="s">
        <v>96</v>
      </c>
      <c r="W44" s="19" t="s">
        <v>97</v>
      </c>
      <c r="X44" s="19" t="s">
        <v>83</v>
      </c>
      <c r="Y44" s="124" t="s">
        <v>674</v>
      </c>
      <c r="Z44" s="124" t="s">
        <v>364</v>
      </c>
      <c r="AA44" s="124" t="s">
        <v>530</v>
      </c>
      <c r="AB44" s="124" t="s">
        <v>293</v>
      </c>
      <c r="AC44" s="124" t="str">
        <f t="shared" si="49"/>
        <v>N/D</v>
      </c>
      <c r="AD44" s="22" t="s">
        <v>365</v>
      </c>
      <c r="AE44" s="23" t="s">
        <v>98</v>
      </c>
      <c r="AF44" s="23" t="s">
        <v>855</v>
      </c>
      <c r="AG44" s="19" t="s">
        <v>236</v>
      </c>
      <c r="AH44" s="19" t="s">
        <v>201</v>
      </c>
      <c r="AI44" s="19" t="s">
        <v>201</v>
      </c>
      <c r="AJ44" s="19" t="s">
        <v>366</v>
      </c>
      <c r="AK44" s="24">
        <f t="shared" si="50"/>
        <v>56000</v>
      </c>
      <c r="AL44" s="24">
        <f t="shared" si="51"/>
        <v>56000</v>
      </c>
      <c r="AM44" s="24">
        <f>7000*6</f>
        <v>42000</v>
      </c>
      <c r="AN44" s="19" t="s">
        <v>202</v>
      </c>
      <c r="AO44" s="25">
        <v>5995511.7599999998</v>
      </c>
      <c r="AP44" s="26" t="s">
        <v>674</v>
      </c>
      <c r="AQ44" s="24">
        <f t="shared" si="52"/>
        <v>56000</v>
      </c>
      <c r="AR44" s="30">
        <f t="shared" si="53"/>
        <v>42857</v>
      </c>
      <c r="AS44" s="28" t="str">
        <f t="shared" si="54"/>
        <v>TMMEJ/COT/DCS/019/2017</v>
      </c>
      <c r="AT44" s="124" t="str">
        <f t="shared" si="55"/>
        <v>Servicios de Difusión de mensajes sobre programas y actividades del Ayuntamiento.</v>
      </c>
      <c r="AU44" s="17" t="s">
        <v>687</v>
      </c>
      <c r="AV44" s="124" t="s">
        <v>85</v>
      </c>
      <c r="AW44" s="29">
        <f t="shared" si="56"/>
        <v>56000</v>
      </c>
      <c r="AX44" s="29">
        <f t="shared" si="57"/>
        <v>56000</v>
      </c>
      <c r="AY44" s="27">
        <f t="shared" si="60"/>
        <v>42857</v>
      </c>
      <c r="AZ44" s="27">
        <f t="shared" si="59"/>
        <v>43100</v>
      </c>
      <c r="BA44" s="28" t="s">
        <v>823</v>
      </c>
    </row>
    <row r="45" spans="1:78" s="91" customFormat="1" ht="144.75" customHeight="1" x14ac:dyDescent="0.25">
      <c r="B45" s="19">
        <v>2017</v>
      </c>
      <c r="C45" s="31" t="s">
        <v>117</v>
      </c>
      <c r="D45" s="31" t="s">
        <v>94</v>
      </c>
      <c r="E45" s="31" t="s">
        <v>94</v>
      </c>
      <c r="F45" s="31" t="s">
        <v>232</v>
      </c>
      <c r="G45" s="31" t="s">
        <v>80</v>
      </c>
      <c r="H45" s="31" t="s">
        <v>95</v>
      </c>
      <c r="I45" s="12">
        <v>2017</v>
      </c>
      <c r="J45" s="16" t="s">
        <v>674</v>
      </c>
      <c r="K45" s="19" t="s">
        <v>690</v>
      </c>
      <c r="L45" s="19" t="s">
        <v>691</v>
      </c>
      <c r="M45" s="32">
        <v>154300</v>
      </c>
      <c r="N45" s="33" t="s">
        <v>824</v>
      </c>
      <c r="O45" s="33" t="s">
        <v>854</v>
      </c>
      <c r="P45" s="33" t="s">
        <v>88</v>
      </c>
      <c r="Q45" s="33" t="s">
        <v>81</v>
      </c>
      <c r="R45" s="34">
        <v>42795</v>
      </c>
      <c r="S45" s="34">
        <v>43100</v>
      </c>
      <c r="T45" s="33" t="s">
        <v>74</v>
      </c>
      <c r="U45" s="33" t="s">
        <v>75</v>
      </c>
      <c r="V45" s="33" t="s">
        <v>96</v>
      </c>
      <c r="W45" s="33" t="s">
        <v>97</v>
      </c>
      <c r="X45" s="33" t="s">
        <v>83</v>
      </c>
      <c r="Y45" s="31" t="s">
        <v>674</v>
      </c>
      <c r="Z45" s="31" t="s">
        <v>374</v>
      </c>
      <c r="AA45" s="31" t="s">
        <v>375</v>
      </c>
      <c r="AB45" s="31" t="s">
        <v>376</v>
      </c>
      <c r="AC45" s="31" t="str">
        <f t="shared" si="49"/>
        <v>N/D</v>
      </c>
      <c r="AD45" s="35" t="s">
        <v>377</v>
      </c>
      <c r="AE45" s="36" t="s">
        <v>98</v>
      </c>
      <c r="AF45" s="36" t="s">
        <v>855</v>
      </c>
      <c r="AG45" s="33" t="s">
        <v>236</v>
      </c>
      <c r="AH45" s="33" t="s">
        <v>201</v>
      </c>
      <c r="AI45" s="33" t="s">
        <v>201</v>
      </c>
      <c r="AJ45" s="33" t="s">
        <v>347</v>
      </c>
      <c r="AK45" s="37">
        <f t="shared" si="50"/>
        <v>154300</v>
      </c>
      <c r="AL45" s="37">
        <f t="shared" si="51"/>
        <v>154300</v>
      </c>
      <c r="AM45" s="37">
        <f>(12000*3)+(16900*5)</f>
        <v>120500</v>
      </c>
      <c r="AN45" s="19" t="s">
        <v>202</v>
      </c>
      <c r="AO45" s="38">
        <v>5995511.7599999998</v>
      </c>
      <c r="AP45" s="26" t="s">
        <v>674</v>
      </c>
      <c r="AQ45" s="37">
        <f t="shared" si="52"/>
        <v>154300</v>
      </c>
      <c r="AR45" s="39">
        <f t="shared" si="53"/>
        <v>42795</v>
      </c>
      <c r="AS45" s="40" t="str">
        <f t="shared" si="54"/>
        <v>TMMEJ/COT/DCS/023/2017</v>
      </c>
      <c r="AT45" s="31" t="str">
        <f t="shared" si="55"/>
        <v>Difusión de mensajes sobre programas y actividades del Ayuntamiento de Morelia, en medio electrónico.</v>
      </c>
      <c r="AU45" s="17" t="s">
        <v>687</v>
      </c>
      <c r="AV45" s="31" t="s">
        <v>85</v>
      </c>
      <c r="AW45" s="41">
        <f t="shared" si="56"/>
        <v>154300</v>
      </c>
      <c r="AX45" s="41">
        <f t="shared" si="57"/>
        <v>154300</v>
      </c>
      <c r="AY45" s="42">
        <f t="shared" si="60"/>
        <v>42795</v>
      </c>
      <c r="AZ45" s="42">
        <f t="shared" si="59"/>
        <v>43100</v>
      </c>
      <c r="BA45" s="40" t="s">
        <v>825</v>
      </c>
    </row>
    <row r="46" spans="1:78" s="91" customFormat="1" ht="138" customHeight="1" x14ac:dyDescent="0.25">
      <c r="B46" s="19">
        <v>2017</v>
      </c>
      <c r="C46" s="124" t="s">
        <v>117</v>
      </c>
      <c r="D46" s="124" t="s">
        <v>94</v>
      </c>
      <c r="E46" s="124" t="s">
        <v>94</v>
      </c>
      <c r="F46" s="124" t="s">
        <v>232</v>
      </c>
      <c r="G46" s="124" t="s">
        <v>80</v>
      </c>
      <c r="H46" s="124" t="s">
        <v>95</v>
      </c>
      <c r="I46" s="12">
        <v>2017</v>
      </c>
      <c r="J46" s="16" t="s">
        <v>674</v>
      </c>
      <c r="K46" s="19" t="s">
        <v>690</v>
      </c>
      <c r="L46" s="19" t="s">
        <v>691</v>
      </c>
      <c r="M46" s="20">
        <v>80000</v>
      </c>
      <c r="N46" s="19" t="s">
        <v>826</v>
      </c>
      <c r="O46" s="19" t="s">
        <v>854</v>
      </c>
      <c r="P46" s="19" t="s">
        <v>88</v>
      </c>
      <c r="Q46" s="19" t="s">
        <v>81</v>
      </c>
      <c r="R46" s="21">
        <v>42857</v>
      </c>
      <c r="S46" s="21">
        <v>43100</v>
      </c>
      <c r="T46" s="19" t="s">
        <v>74</v>
      </c>
      <c r="U46" s="19" t="s">
        <v>75</v>
      </c>
      <c r="V46" s="19" t="s">
        <v>96</v>
      </c>
      <c r="W46" s="19" t="s">
        <v>97</v>
      </c>
      <c r="X46" s="19" t="s">
        <v>83</v>
      </c>
      <c r="Y46" s="124" t="s">
        <v>674</v>
      </c>
      <c r="Z46" s="124" t="s">
        <v>369</v>
      </c>
      <c r="AA46" s="124" t="s">
        <v>370</v>
      </c>
      <c r="AB46" s="124" t="s">
        <v>396</v>
      </c>
      <c r="AC46" s="124" t="str">
        <f t="shared" si="49"/>
        <v>N/D</v>
      </c>
      <c r="AD46" s="16" t="s">
        <v>371</v>
      </c>
      <c r="AE46" s="23" t="s">
        <v>98</v>
      </c>
      <c r="AF46" s="23" t="s">
        <v>855</v>
      </c>
      <c r="AG46" s="19" t="s">
        <v>236</v>
      </c>
      <c r="AH46" s="19" t="s">
        <v>201</v>
      </c>
      <c r="AI46" s="19" t="s">
        <v>201</v>
      </c>
      <c r="AJ46" s="19" t="s">
        <v>366</v>
      </c>
      <c r="AK46" s="24">
        <f t="shared" si="50"/>
        <v>80000</v>
      </c>
      <c r="AL46" s="24">
        <f t="shared" si="51"/>
        <v>80000</v>
      </c>
      <c r="AM46" s="24">
        <f>10000*6</f>
        <v>60000</v>
      </c>
      <c r="AN46" s="19" t="s">
        <v>202</v>
      </c>
      <c r="AO46" s="25">
        <v>5995511.7599999998</v>
      </c>
      <c r="AP46" s="26" t="s">
        <v>674</v>
      </c>
      <c r="AQ46" s="24">
        <f t="shared" si="52"/>
        <v>80000</v>
      </c>
      <c r="AR46" s="43">
        <f t="shared" si="53"/>
        <v>42857</v>
      </c>
      <c r="AS46" s="124" t="str">
        <f t="shared" si="54"/>
        <v>TMMEJ/COT/DCS/020/2017</v>
      </c>
      <c r="AT46" s="124" t="str">
        <f t="shared" si="55"/>
        <v>Servicios de Difusión de mensajes sobre programas y actividades del Ayuntamiento.</v>
      </c>
      <c r="AU46" s="17" t="s">
        <v>687</v>
      </c>
      <c r="AV46" s="124" t="s">
        <v>85</v>
      </c>
      <c r="AW46" s="44">
        <f t="shared" si="56"/>
        <v>80000</v>
      </c>
      <c r="AX46" s="44">
        <f t="shared" si="57"/>
        <v>80000</v>
      </c>
      <c r="AY46" s="45">
        <f t="shared" si="60"/>
        <v>42857</v>
      </c>
      <c r="AZ46" s="45">
        <f t="shared" si="59"/>
        <v>43100</v>
      </c>
      <c r="BA46" s="124" t="s">
        <v>827</v>
      </c>
    </row>
    <row r="47" spans="1:78" s="91" customFormat="1" ht="139.5" customHeight="1" x14ac:dyDescent="0.25">
      <c r="B47" s="19">
        <v>2017</v>
      </c>
      <c r="C47" s="124" t="s">
        <v>478</v>
      </c>
      <c r="D47" s="124" t="s">
        <v>94</v>
      </c>
      <c r="E47" s="124" t="s">
        <v>94</v>
      </c>
      <c r="F47" s="124" t="s">
        <v>232</v>
      </c>
      <c r="G47" s="124" t="s">
        <v>80</v>
      </c>
      <c r="H47" s="124" t="s">
        <v>479</v>
      </c>
      <c r="I47" s="12">
        <v>2017</v>
      </c>
      <c r="J47" s="16" t="s">
        <v>674</v>
      </c>
      <c r="K47" s="19" t="s">
        <v>690</v>
      </c>
      <c r="L47" s="19" t="s">
        <v>691</v>
      </c>
      <c r="M47" s="20">
        <v>123416.92</v>
      </c>
      <c r="N47" s="19" t="s">
        <v>338</v>
      </c>
      <c r="O47" s="19" t="s">
        <v>854</v>
      </c>
      <c r="P47" s="19" t="s">
        <v>88</v>
      </c>
      <c r="Q47" s="19" t="s">
        <v>81</v>
      </c>
      <c r="R47" s="21">
        <v>42887</v>
      </c>
      <c r="S47" s="21">
        <v>42892</v>
      </c>
      <c r="T47" s="19" t="s">
        <v>74</v>
      </c>
      <c r="U47" s="19" t="s">
        <v>75</v>
      </c>
      <c r="V47" s="19" t="s">
        <v>96</v>
      </c>
      <c r="W47" s="19" t="s">
        <v>97</v>
      </c>
      <c r="X47" s="19" t="s">
        <v>83</v>
      </c>
      <c r="Y47" s="124" t="s">
        <v>339</v>
      </c>
      <c r="Z47" s="16" t="s">
        <v>674</v>
      </c>
      <c r="AA47" s="16" t="s">
        <v>674</v>
      </c>
      <c r="AB47" s="16" t="s">
        <v>674</v>
      </c>
      <c r="AC47" s="124" t="str">
        <f t="shared" ref="AC47:AC48" si="61">Y47</f>
        <v>Naranti México S.A de C.V</v>
      </c>
      <c r="AD47" s="22" t="s">
        <v>340</v>
      </c>
      <c r="AE47" s="23" t="s">
        <v>98</v>
      </c>
      <c r="AF47" s="23" t="s">
        <v>855</v>
      </c>
      <c r="AG47" s="19" t="s">
        <v>236</v>
      </c>
      <c r="AH47" s="19" t="s">
        <v>337</v>
      </c>
      <c r="AI47" s="19" t="s">
        <v>337</v>
      </c>
      <c r="AJ47" s="19" t="s">
        <v>342</v>
      </c>
      <c r="AK47" s="24">
        <f t="shared" ref="AK47:AK48" si="62">M47</f>
        <v>123416.92</v>
      </c>
      <c r="AL47" s="24">
        <f t="shared" ref="AL47:AL48" si="63">AK47</f>
        <v>123416.92</v>
      </c>
      <c r="AM47" s="24">
        <v>123416.92</v>
      </c>
      <c r="AN47" s="19" t="s">
        <v>286</v>
      </c>
      <c r="AO47" s="25">
        <v>1592180.76</v>
      </c>
      <c r="AP47" s="26" t="s">
        <v>674</v>
      </c>
      <c r="AQ47" s="24">
        <f t="shared" ref="AQ47:AQ48" si="64">M47</f>
        <v>123416.92</v>
      </c>
      <c r="AR47" s="27">
        <f t="shared" ref="AR47:AR48" si="65">R47</f>
        <v>42887</v>
      </c>
      <c r="AS47" s="28" t="str">
        <f t="shared" ref="AS47:AS48" si="66">N47</f>
        <v>TMMEJ/COT/DCS/066/2017</v>
      </c>
      <c r="AT47" s="124" t="str">
        <f t="shared" ref="AT47:AT48" si="67">AJ47</f>
        <v>Elaboración de 11 once anuncios de espectaculares y 15 vallas publicitarias con su respectivo montaje sobre las campañas de seguridad, obras y peatonalización realizadas por el Ayuntamiento de Morelia.</v>
      </c>
      <c r="AU47" s="17" t="s">
        <v>687</v>
      </c>
      <c r="AV47" s="124" t="s">
        <v>85</v>
      </c>
      <c r="AW47" s="29">
        <f t="shared" ref="AW47:AW48" si="68">M47</f>
        <v>123416.92</v>
      </c>
      <c r="AX47" s="29">
        <f t="shared" ref="AX47:AX48" si="69">AW47</f>
        <v>123416.92</v>
      </c>
      <c r="AY47" s="27">
        <f t="shared" ref="AY47:AY48" si="70">R47</f>
        <v>42887</v>
      </c>
      <c r="AZ47" s="27">
        <f t="shared" si="59"/>
        <v>42892</v>
      </c>
      <c r="BA47" s="28" t="s">
        <v>341</v>
      </c>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row>
    <row r="48" spans="1:78" s="91" customFormat="1" ht="105" x14ac:dyDescent="0.25">
      <c r="B48" s="19">
        <v>2017</v>
      </c>
      <c r="C48" s="124" t="s">
        <v>480</v>
      </c>
      <c r="D48" s="124" t="s">
        <v>94</v>
      </c>
      <c r="E48" s="124" t="s">
        <v>94</v>
      </c>
      <c r="F48" s="124" t="s">
        <v>232</v>
      </c>
      <c r="G48" s="124" t="s">
        <v>80</v>
      </c>
      <c r="H48" s="124" t="s">
        <v>481</v>
      </c>
      <c r="I48" s="12">
        <v>2017</v>
      </c>
      <c r="J48" s="16" t="s">
        <v>674</v>
      </c>
      <c r="K48" s="19" t="s">
        <v>690</v>
      </c>
      <c r="L48" s="19" t="s">
        <v>691</v>
      </c>
      <c r="M48" s="20">
        <v>199314</v>
      </c>
      <c r="N48" s="19" t="s">
        <v>482</v>
      </c>
      <c r="O48" s="19" t="s">
        <v>854</v>
      </c>
      <c r="P48" s="19" t="s">
        <v>88</v>
      </c>
      <c r="Q48" s="19" t="s">
        <v>81</v>
      </c>
      <c r="R48" s="21">
        <v>42832</v>
      </c>
      <c r="S48" s="21">
        <v>42845</v>
      </c>
      <c r="T48" s="19" t="s">
        <v>74</v>
      </c>
      <c r="U48" s="19" t="s">
        <v>75</v>
      </c>
      <c r="V48" s="19" t="s">
        <v>96</v>
      </c>
      <c r="W48" s="19" t="s">
        <v>97</v>
      </c>
      <c r="X48" s="19" t="s">
        <v>83</v>
      </c>
      <c r="Y48" s="124" t="s">
        <v>483</v>
      </c>
      <c r="Z48" s="16" t="s">
        <v>674</v>
      </c>
      <c r="AA48" s="16" t="s">
        <v>674</v>
      </c>
      <c r="AB48" s="16" t="s">
        <v>674</v>
      </c>
      <c r="AC48" s="124" t="str">
        <f t="shared" si="61"/>
        <v>Comercializadora Publicitaria Tik S.A de C.V</v>
      </c>
      <c r="AD48" s="80" t="s">
        <v>484</v>
      </c>
      <c r="AE48" s="23" t="s">
        <v>98</v>
      </c>
      <c r="AF48" s="23" t="s">
        <v>855</v>
      </c>
      <c r="AG48" s="19" t="s">
        <v>236</v>
      </c>
      <c r="AH48" s="19" t="s">
        <v>337</v>
      </c>
      <c r="AI48" s="19" t="s">
        <v>337</v>
      </c>
      <c r="AJ48" s="19" t="s">
        <v>866</v>
      </c>
      <c r="AK48" s="24">
        <f t="shared" si="62"/>
        <v>199314</v>
      </c>
      <c r="AL48" s="24">
        <f t="shared" si="63"/>
        <v>199314</v>
      </c>
      <c r="AM48" s="24">
        <v>199314</v>
      </c>
      <c r="AN48" s="19" t="s">
        <v>286</v>
      </c>
      <c r="AO48" s="25">
        <v>1592180.76</v>
      </c>
      <c r="AP48" s="26" t="s">
        <v>674</v>
      </c>
      <c r="AQ48" s="24">
        <f t="shared" si="64"/>
        <v>199314</v>
      </c>
      <c r="AR48" s="27">
        <f t="shared" si="65"/>
        <v>42832</v>
      </c>
      <c r="AS48" s="28" t="str">
        <f t="shared" si="66"/>
        <v>TMMEJ/COT/DCS/011/2017</v>
      </c>
      <c r="AT48" s="124" t="str">
        <f t="shared" si="67"/>
        <v>Servicios de Difusión de la Campaña "Reclutamiento y Fortalecimiento de la Policía de Morelia".</v>
      </c>
      <c r="AU48" s="17" t="s">
        <v>687</v>
      </c>
      <c r="AV48" s="124" t="s">
        <v>85</v>
      </c>
      <c r="AW48" s="29">
        <f t="shared" si="68"/>
        <v>199314</v>
      </c>
      <c r="AX48" s="29">
        <f t="shared" si="69"/>
        <v>199314</v>
      </c>
      <c r="AY48" s="27">
        <f t="shared" si="70"/>
        <v>42832</v>
      </c>
      <c r="AZ48" s="27">
        <f t="shared" si="59"/>
        <v>42845</v>
      </c>
      <c r="BA48" s="28" t="s">
        <v>485</v>
      </c>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row>
    <row r="49" spans="2:78" s="91" customFormat="1" ht="294" x14ac:dyDescent="0.25">
      <c r="B49" s="19">
        <v>2017</v>
      </c>
      <c r="C49" s="124" t="s">
        <v>117</v>
      </c>
      <c r="D49" s="124" t="s">
        <v>94</v>
      </c>
      <c r="E49" s="124" t="s">
        <v>94</v>
      </c>
      <c r="F49" s="124" t="s">
        <v>232</v>
      </c>
      <c r="G49" s="124" t="s">
        <v>80</v>
      </c>
      <c r="H49" s="124" t="s">
        <v>95</v>
      </c>
      <c r="I49" s="12">
        <v>2017</v>
      </c>
      <c r="J49" s="16" t="s">
        <v>674</v>
      </c>
      <c r="K49" s="19" t="s">
        <v>690</v>
      </c>
      <c r="L49" s="19" t="s">
        <v>691</v>
      </c>
      <c r="M49" s="20">
        <v>116000</v>
      </c>
      <c r="N49" s="19" t="s">
        <v>692</v>
      </c>
      <c r="O49" s="19" t="s">
        <v>854</v>
      </c>
      <c r="P49" s="19" t="s">
        <v>88</v>
      </c>
      <c r="Q49" s="19" t="s">
        <v>81</v>
      </c>
      <c r="R49" s="21">
        <v>42979</v>
      </c>
      <c r="S49" s="21">
        <v>43008</v>
      </c>
      <c r="T49" s="19" t="s">
        <v>74</v>
      </c>
      <c r="U49" s="19" t="s">
        <v>75</v>
      </c>
      <c r="V49" s="19" t="s">
        <v>96</v>
      </c>
      <c r="W49" s="19" t="s">
        <v>97</v>
      </c>
      <c r="X49" s="19" t="s">
        <v>83</v>
      </c>
      <c r="Y49" s="124" t="s">
        <v>121</v>
      </c>
      <c r="Z49" s="16" t="s">
        <v>674</v>
      </c>
      <c r="AA49" s="16" t="s">
        <v>674</v>
      </c>
      <c r="AB49" s="16" t="s">
        <v>674</v>
      </c>
      <c r="AC49" s="124" t="str">
        <f t="shared" ref="AC49:AC74" si="71">Y49</f>
        <v>Radio Trenu S.A de C.V</v>
      </c>
      <c r="AD49" s="22" t="s">
        <v>122</v>
      </c>
      <c r="AE49" s="23" t="s">
        <v>98</v>
      </c>
      <c r="AF49" s="23" t="s">
        <v>855</v>
      </c>
      <c r="AG49" s="19" t="s">
        <v>236</v>
      </c>
      <c r="AH49" s="19" t="s">
        <v>76</v>
      </c>
      <c r="AI49" s="19" t="s">
        <v>76</v>
      </c>
      <c r="AJ49" s="19" t="s">
        <v>693</v>
      </c>
      <c r="AK49" s="24">
        <f t="shared" ref="AK49:AK74" si="72">M49</f>
        <v>116000</v>
      </c>
      <c r="AL49" s="24">
        <f t="shared" ref="AL49:AL74" si="73">AK49</f>
        <v>116000</v>
      </c>
      <c r="AM49" s="24">
        <f>116000*1</f>
        <v>116000</v>
      </c>
      <c r="AN49" s="19" t="s">
        <v>89</v>
      </c>
      <c r="AO49" s="25">
        <v>28942242.600000001</v>
      </c>
      <c r="AP49" s="26" t="s">
        <v>674</v>
      </c>
      <c r="AQ49" s="24">
        <f t="shared" ref="AQ49:AQ74" si="74">M49</f>
        <v>116000</v>
      </c>
      <c r="AR49" s="27">
        <f t="shared" ref="AR49:AR74" si="75">R49</f>
        <v>42979</v>
      </c>
      <c r="AS49" s="28" t="str">
        <f t="shared" ref="AS49:AS74" si="76">N49</f>
        <v>TMMEJ/COT/DCS/117/2017</v>
      </c>
      <c r="AT49" s="124" t="str">
        <f t="shared" ref="AT49:AT74" si="77">AJ49</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AU49" s="17" t="s">
        <v>686</v>
      </c>
      <c r="AV49" s="124" t="s">
        <v>85</v>
      </c>
      <c r="AW49" s="29">
        <f t="shared" ref="AW49:AW74" si="78">M49</f>
        <v>116000</v>
      </c>
      <c r="AX49" s="29">
        <f t="shared" ref="AX49:AX74" si="79">AW49</f>
        <v>116000</v>
      </c>
      <c r="AY49" s="27">
        <f t="shared" ref="AY49:AY64" si="80">R49</f>
        <v>42979</v>
      </c>
      <c r="AZ49" s="27">
        <f t="shared" si="59"/>
        <v>43008</v>
      </c>
      <c r="BA49" s="28" t="s">
        <v>694</v>
      </c>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row>
    <row r="50" spans="2:78" s="91" customFormat="1" ht="105" x14ac:dyDescent="0.25">
      <c r="B50" s="19">
        <v>2017</v>
      </c>
      <c r="C50" s="124" t="s">
        <v>117</v>
      </c>
      <c r="D50" s="124" t="s">
        <v>94</v>
      </c>
      <c r="E50" s="124" t="s">
        <v>94</v>
      </c>
      <c r="F50" s="124" t="s">
        <v>232</v>
      </c>
      <c r="G50" s="124" t="s">
        <v>80</v>
      </c>
      <c r="H50" s="124" t="s">
        <v>95</v>
      </c>
      <c r="I50" s="12">
        <v>2017</v>
      </c>
      <c r="J50" s="16" t="s">
        <v>674</v>
      </c>
      <c r="K50" s="19" t="s">
        <v>690</v>
      </c>
      <c r="L50" s="19" t="s">
        <v>691</v>
      </c>
      <c r="M50" s="20">
        <v>400000</v>
      </c>
      <c r="N50" s="19" t="s">
        <v>696</v>
      </c>
      <c r="O50" s="19" t="s">
        <v>854</v>
      </c>
      <c r="P50" s="19" t="s">
        <v>88</v>
      </c>
      <c r="Q50" s="19" t="s">
        <v>81</v>
      </c>
      <c r="R50" s="21">
        <v>42979</v>
      </c>
      <c r="S50" s="21">
        <v>43100</v>
      </c>
      <c r="T50" s="19" t="s">
        <v>74</v>
      </c>
      <c r="U50" s="19" t="s">
        <v>75</v>
      </c>
      <c r="V50" s="19" t="s">
        <v>96</v>
      </c>
      <c r="W50" s="19" t="s">
        <v>97</v>
      </c>
      <c r="X50" s="19" t="s">
        <v>83</v>
      </c>
      <c r="Y50" s="124" t="s">
        <v>126</v>
      </c>
      <c r="Z50" s="16" t="s">
        <v>674</v>
      </c>
      <c r="AA50" s="16" t="s">
        <v>674</v>
      </c>
      <c r="AB50" s="16" t="s">
        <v>674</v>
      </c>
      <c r="AC50" s="124" t="str">
        <f t="shared" si="71"/>
        <v>Centro de Medios de Michoacán S.A de C.V</v>
      </c>
      <c r="AD50" s="22" t="s">
        <v>127</v>
      </c>
      <c r="AE50" s="23" t="s">
        <v>98</v>
      </c>
      <c r="AF50" s="23" t="s">
        <v>855</v>
      </c>
      <c r="AG50" s="19" t="s">
        <v>236</v>
      </c>
      <c r="AH50" s="19" t="s">
        <v>76</v>
      </c>
      <c r="AI50" s="19" t="s">
        <v>76</v>
      </c>
      <c r="AJ50" s="19" t="s">
        <v>697</v>
      </c>
      <c r="AK50" s="24">
        <f t="shared" si="72"/>
        <v>400000</v>
      </c>
      <c r="AL50" s="24">
        <f t="shared" si="73"/>
        <v>400000</v>
      </c>
      <c r="AM50" s="24">
        <f>100000*2</f>
        <v>200000</v>
      </c>
      <c r="AN50" s="19" t="s">
        <v>89</v>
      </c>
      <c r="AO50" s="25">
        <v>28942242.600000001</v>
      </c>
      <c r="AP50" s="26" t="s">
        <v>674</v>
      </c>
      <c r="AQ50" s="24">
        <f t="shared" si="74"/>
        <v>400000</v>
      </c>
      <c r="AR50" s="27">
        <f t="shared" si="75"/>
        <v>42979</v>
      </c>
      <c r="AS50" s="28" t="str">
        <f t="shared" si="76"/>
        <v>TMMEJ/COT/DCS/027/2017</v>
      </c>
      <c r="AT50" s="124" t="str">
        <f t="shared" si="77"/>
        <v>Difusión de mensajes sobre programas y actividades del Ayuntamiento de Morelia, Michoacán, a través de spots de radio.</v>
      </c>
      <c r="AU50" s="17" t="s">
        <v>686</v>
      </c>
      <c r="AV50" s="124" t="s">
        <v>85</v>
      </c>
      <c r="AW50" s="29">
        <f t="shared" si="78"/>
        <v>400000</v>
      </c>
      <c r="AX50" s="29">
        <f t="shared" si="79"/>
        <v>400000</v>
      </c>
      <c r="AY50" s="27">
        <f t="shared" si="80"/>
        <v>42979</v>
      </c>
      <c r="AZ50" s="27">
        <f t="shared" si="59"/>
        <v>43100</v>
      </c>
      <c r="BA50" s="28" t="s">
        <v>698</v>
      </c>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row>
    <row r="51" spans="2:78" s="91" customFormat="1" ht="105" x14ac:dyDescent="0.25">
      <c r="B51" s="19">
        <v>2017</v>
      </c>
      <c r="C51" s="124" t="s">
        <v>117</v>
      </c>
      <c r="D51" s="124" t="s">
        <v>94</v>
      </c>
      <c r="E51" s="124" t="s">
        <v>94</v>
      </c>
      <c r="F51" s="124" t="s">
        <v>232</v>
      </c>
      <c r="G51" s="124" t="s">
        <v>80</v>
      </c>
      <c r="H51" s="124" t="s">
        <v>95</v>
      </c>
      <c r="I51" s="12">
        <v>2017</v>
      </c>
      <c r="J51" s="16" t="s">
        <v>674</v>
      </c>
      <c r="K51" s="19" t="s">
        <v>690</v>
      </c>
      <c r="L51" s="19" t="s">
        <v>691</v>
      </c>
      <c r="M51" s="20">
        <v>400000</v>
      </c>
      <c r="N51" s="19" t="s">
        <v>700</v>
      </c>
      <c r="O51" s="19" t="s">
        <v>854</v>
      </c>
      <c r="P51" s="19" t="s">
        <v>88</v>
      </c>
      <c r="Q51" s="19" t="s">
        <v>81</v>
      </c>
      <c r="R51" s="21">
        <v>42857</v>
      </c>
      <c r="S51" s="21">
        <v>42978</v>
      </c>
      <c r="T51" s="19" t="s">
        <v>74</v>
      </c>
      <c r="U51" s="19" t="s">
        <v>75</v>
      </c>
      <c r="V51" s="19" t="s">
        <v>96</v>
      </c>
      <c r="W51" s="19" t="s">
        <v>97</v>
      </c>
      <c r="X51" s="19" t="s">
        <v>83</v>
      </c>
      <c r="Y51" s="124" t="s">
        <v>126</v>
      </c>
      <c r="Z51" s="16" t="s">
        <v>674</v>
      </c>
      <c r="AA51" s="16" t="s">
        <v>674</v>
      </c>
      <c r="AB51" s="16" t="s">
        <v>674</v>
      </c>
      <c r="AC51" s="124" t="str">
        <f t="shared" si="71"/>
        <v>Centro de Medios de Michoacán S.A de C.V</v>
      </c>
      <c r="AD51" s="22" t="s">
        <v>127</v>
      </c>
      <c r="AE51" s="23" t="s">
        <v>98</v>
      </c>
      <c r="AF51" s="23" t="s">
        <v>855</v>
      </c>
      <c r="AG51" s="19" t="s">
        <v>236</v>
      </c>
      <c r="AH51" s="19" t="s">
        <v>76</v>
      </c>
      <c r="AI51" s="19" t="s">
        <v>76</v>
      </c>
      <c r="AJ51" s="19" t="s">
        <v>697</v>
      </c>
      <c r="AK51" s="24">
        <f t="shared" si="72"/>
        <v>400000</v>
      </c>
      <c r="AL51" s="24">
        <f t="shared" si="73"/>
        <v>400000</v>
      </c>
      <c r="AM51" s="24">
        <f>100000*4</f>
        <v>400000</v>
      </c>
      <c r="AN51" s="19" t="s">
        <v>89</v>
      </c>
      <c r="AO51" s="25">
        <v>28942242.600000001</v>
      </c>
      <c r="AP51" s="26" t="s">
        <v>674</v>
      </c>
      <c r="AQ51" s="24">
        <f t="shared" si="74"/>
        <v>400000</v>
      </c>
      <c r="AR51" s="27">
        <f t="shared" si="75"/>
        <v>42857</v>
      </c>
      <c r="AS51" s="28" t="str">
        <f t="shared" si="76"/>
        <v>TMMEJ/COT/DCS/026/2017</v>
      </c>
      <c r="AT51" s="124" t="str">
        <f t="shared" si="77"/>
        <v>Difusión de mensajes sobre programas y actividades del Ayuntamiento de Morelia, Michoacán, a través de spots de radio.</v>
      </c>
      <c r="AU51" s="17" t="s">
        <v>686</v>
      </c>
      <c r="AV51" s="124" t="s">
        <v>85</v>
      </c>
      <c r="AW51" s="29">
        <f t="shared" si="78"/>
        <v>400000</v>
      </c>
      <c r="AX51" s="29">
        <f t="shared" si="79"/>
        <v>400000</v>
      </c>
      <c r="AY51" s="27">
        <f t="shared" si="80"/>
        <v>42857</v>
      </c>
      <c r="AZ51" s="27">
        <f t="shared" si="59"/>
        <v>42978</v>
      </c>
      <c r="BA51" s="28" t="s">
        <v>701</v>
      </c>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row>
    <row r="52" spans="2:78" s="91" customFormat="1" ht="105" x14ac:dyDescent="0.25">
      <c r="B52" s="19">
        <v>2017</v>
      </c>
      <c r="C52" s="124" t="s">
        <v>117</v>
      </c>
      <c r="D52" s="124" t="s">
        <v>94</v>
      </c>
      <c r="E52" s="124" t="s">
        <v>94</v>
      </c>
      <c r="F52" s="124" t="s">
        <v>232</v>
      </c>
      <c r="G52" s="124" t="s">
        <v>80</v>
      </c>
      <c r="H52" s="124" t="s">
        <v>95</v>
      </c>
      <c r="I52" s="12">
        <v>2017</v>
      </c>
      <c r="J52" s="16" t="s">
        <v>674</v>
      </c>
      <c r="K52" s="19" t="s">
        <v>690</v>
      </c>
      <c r="L52" s="19" t="s">
        <v>691</v>
      </c>
      <c r="M52" s="20">
        <v>240000</v>
      </c>
      <c r="N52" s="19" t="s">
        <v>703</v>
      </c>
      <c r="O52" s="19" t="s">
        <v>854</v>
      </c>
      <c r="P52" s="19" t="s">
        <v>88</v>
      </c>
      <c r="Q52" s="19" t="s">
        <v>81</v>
      </c>
      <c r="R52" s="21">
        <v>42979</v>
      </c>
      <c r="S52" s="21">
        <v>43008</v>
      </c>
      <c r="T52" s="19" t="s">
        <v>74</v>
      </c>
      <c r="U52" s="19" t="s">
        <v>75</v>
      </c>
      <c r="V52" s="19" t="s">
        <v>96</v>
      </c>
      <c r="W52" s="19" t="s">
        <v>97</v>
      </c>
      <c r="X52" s="19" t="s">
        <v>83</v>
      </c>
      <c r="Y52" s="124" t="s">
        <v>101</v>
      </c>
      <c r="Z52" s="16" t="s">
        <v>674</v>
      </c>
      <c r="AA52" s="16" t="s">
        <v>674</v>
      </c>
      <c r="AB52" s="16" t="s">
        <v>674</v>
      </c>
      <c r="AC52" s="124" t="str">
        <f t="shared" si="71"/>
        <v>Medio Entertainment S.A de C.V</v>
      </c>
      <c r="AD52" s="22" t="s">
        <v>100</v>
      </c>
      <c r="AE52" s="23" t="s">
        <v>98</v>
      </c>
      <c r="AF52" s="23" t="s">
        <v>855</v>
      </c>
      <c r="AG52" s="19" t="s">
        <v>236</v>
      </c>
      <c r="AH52" s="19" t="s">
        <v>76</v>
      </c>
      <c r="AI52" s="19" t="s">
        <v>76</v>
      </c>
      <c r="AJ52" s="19" t="s">
        <v>704</v>
      </c>
      <c r="AK52" s="24">
        <f t="shared" si="72"/>
        <v>240000</v>
      </c>
      <c r="AL52" s="24">
        <f t="shared" si="73"/>
        <v>240000</v>
      </c>
      <c r="AM52" s="24">
        <f>240000*1</f>
        <v>240000</v>
      </c>
      <c r="AN52" s="19" t="s">
        <v>89</v>
      </c>
      <c r="AO52" s="25">
        <v>28942242.600000001</v>
      </c>
      <c r="AP52" s="26" t="s">
        <v>674</v>
      </c>
      <c r="AQ52" s="24">
        <f t="shared" si="74"/>
        <v>240000</v>
      </c>
      <c r="AR52" s="27">
        <f t="shared" si="75"/>
        <v>42979</v>
      </c>
      <c r="AS52" s="28" t="str">
        <f t="shared" si="76"/>
        <v>TMMEJ/COT/DCS/118/2017</v>
      </c>
      <c r="AT52" s="124" t="str">
        <f t="shared" si="77"/>
        <v>La difusión de las campañas denominadas: “Campaña 1, 2, 3 uso de la Glorieta”; “Prevención de Inundaciones y Lluvias”; “Clínica municipal poniente” y “Fiestas Patrias en Morelia 2017”</v>
      </c>
      <c r="AU52" s="17" t="s">
        <v>686</v>
      </c>
      <c r="AV52" s="124" t="s">
        <v>85</v>
      </c>
      <c r="AW52" s="29">
        <f t="shared" si="78"/>
        <v>240000</v>
      </c>
      <c r="AX52" s="29">
        <f t="shared" si="79"/>
        <v>240000</v>
      </c>
      <c r="AY52" s="27">
        <f t="shared" si="80"/>
        <v>42979</v>
      </c>
      <c r="AZ52" s="27">
        <f t="shared" si="59"/>
        <v>43008</v>
      </c>
      <c r="BA52" s="28" t="s">
        <v>705</v>
      </c>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row>
    <row r="53" spans="2:78" s="91" customFormat="1" ht="105" x14ac:dyDescent="0.25">
      <c r="B53" s="19">
        <v>2017</v>
      </c>
      <c r="C53" s="124" t="s">
        <v>117</v>
      </c>
      <c r="D53" s="124" t="s">
        <v>94</v>
      </c>
      <c r="E53" s="124" t="s">
        <v>94</v>
      </c>
      <c r="F53" s="124" t="s">
        <v>232</v>
      </c>
      <c r="G53" s="124" t="s">
        <v>80</v>
      </c>
      <c r="H53" s="124" t="s">
        <v>95</v>
      </c>
      <c r="I53" s="12">
        <v>2017</v>
      </c>
      <c r="J53" s="16" t="s">
        <v>674</v>
      </c>
      <c r="K53" s="19" t="s">
        <v>690</v>
      </c>
      <c r="L53" s="19" t="s">
        <v>691</v>
      </c>
      <c r="M53" s="20">
        <v>116000</v>
      </c>
      <c r="N53" s="19" t="s">
        <v>706</v>
      </c>
      <c r="O53" s="19" t="s">
        <v>854</v>
      </c>
      <c r="P53" s="19" t="s">
        <v>88</v>
      </c>
      <c r="Q53" s="19" t="s">
        <v>81</v>
      </c>
      <c r="R53" s="21">
        <v>42948</v>
      </c>
      <c r="S53" s="21">
        <v>42978</v>
      </c>
      <c r="T53" s="19" t="s">
        <v>74</v>
      </c>
      <c r="U53" s="19" t="s">
        <v>75</v>
      </c>
      <c r="V53" s="19" t="s">
        <v>96</v>
      </c>
      <c r="W53" s="19" t="s">
        <v>97</v>
      </c>
      <c r="X53" s="19" t="s">
        <v>83</v>
      </c>
      <c r="Y53" s="124" t="s">
        <v>121</v>
      </c>
      <c r="Z53" s="16" t="s">
        <v>674</v>
      </c>
      <c r="AA53" s="16" t="s">
        <v>674</v>
      </c>
      <c r="AB53" s="16" t="s">
        <v>674</v>
      </c>
      <c r="AC53" s="124" t="str">
        <f t="shared" si="71"/>
        <v>Radio Trenu S.A de C.V</v>
      </c>
      <c r="AD53" s="22" t="s">
        <v>122</v>
      </c>
      <c r="AE53" s="23" t="s">
        <v>98</v>
      </c>
      <c r="AF53" s="23" t="s">
        <v>855</v>
      </c>
      <c r="AG53" s="19" t="s">
        <v>236</v>
      </c>
      <c r="AH53" s="19" t="s">
        <v>76</v>
      </c>
      <c r="AI53" s="19" t="s">
        <v>76</v>
      </c>
      <c r="AJ53" s="19" t="s">
        <v>707</v>
      </c>
      <c r="AK53" s="24">
        <f t="shared" si="72"/>
        <v>116000</v>
      </c>
      <c r="AL53" s="24">
        <f t="shared" si="73"/>
        <v>116000</v>
      </c>
      <c r="AM53" s="24">
        <f>116000*1</f>
        <v>116000</v>
      </c>
      <c r="AN53" s="19" t="s">
        <v>89</v>
      </c>
      <c r="AO53" s="25">
        <v>28942242.600000001</v>
      </c>
      <c r="AP53" s="26" t="s">
        <v>674</v>
      </c>
      <c r="AQ53" s="24">
        <f t="shared" si="74"/>
        <v>116000</v>
      </c>
      <c r="AR53" s="27">
        <f t="shared" si="75"/>
        <v>42948</v>
      </c>
      <c r="AS53" s="28" t="str">
        <f t="shared" si="76"/>
        <v>TMMEJ/COT/DCS/088/2017</v>
      </c>
      <c r="AT53" s="124" t="str">
        <f t="shared" si="77"/>
        <v>La difusión de las campañas denominadas: “Fomento económico y turismo”, “Obras Públicas”, “Tenencias” , “Seguridad pública”, “Transparencia” y “Jóvenes Futuro”</v>
      </c>
      <c r="AU53" s="17" t="s">
        <v>686</v>
      </c>
      <c r="AV53" s="124" t="s">
        <v>85</v>
      </c>
      <c r="AW53" s="29">
        <f t="shared" si="78"/>
        <v>116000</v>
      </c>
      <c r="AX53" s="29">
        <f t="shared" si="79"/>
        <v>116000</v>
      </c>
      <c r="AY53" s="27">
        <f t="shared" si="80"/>
        <v>42948</v>
      </c>
      <c r="AZ53" s="27">
        <f t="shared" si="59"/>
        <v>42978</v>
      </c>
      <c r="BA53" s="28" t="s">
        <v>708</v>
      </c>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row>
    <row r="54" spans="2:78" s="91" customFormat="1" ht="147" x14ac:dyDescent="0.25">
      <c r="B54" s="19">
        <v>2017</v>
      </c>
      <c r="C54" s="124" t="s">
        <v>117</v>
      </c>
      <c r="D54" s="124" t="s">
        <v>94</v>
      </c>
      <c r="E54" s="124" t="s">
        <v>94</v>
      </c>
      <c r="F54" s="124" t="s">
        <v>232</v>
      </c>
      <c r="G54" s="124" t="s">
        <v>80</v>
      </c>
      <c r="H54" s="124" t="s">
        <v>95</v>
      </c>
      <c r="I54" s="12">
        <v>2017</v>
      </c>
      <c r="J54" s="16" t="s">
        <v>674</v>
      </c>
      <c r="K54" s="19" t="s">
        <v>690</v>
      </c>
      <c r="L54" s="19" t="s">
        <v>691</v>
      </c>
      <c r="M54" s="20">
        <v>235000</v>
      </c>
      <c r="N54" s="19" t="s">
        <v>709</v>
      </c>
      <c r="O54" s="19" t="s">
        <v>854</v>
      </c>
      <c r="P54" s="19" t="s">
        <v>88</v>
      </c>
      <c r="Q54" s="19" t="s">
        <v>81</v>
      </c>
      <c r="R54" s="21">
        <v>42979</v>
      </c>
      <c r="S54" s="21">
        <v>43008</v>
      </c>
      <c r="T54" s="19" t="s">
        <v>74</v>
      </c>
      <c r="U54" s="19" t="s">
        <v>75</v>
      </c>
      <c r="V54" s="19" t="s">
        <v>96</v>
      </c>
      <c r="W54" s="19" t="s">
        <v>97</v>
      </c>
      <c r="X54" s="19" t="s">
        <v>83</v>
      </c>
      <c r="Y54" s="124" t="s">
        <v>274</v>
      </c>
      <c r="Z54" s="16" t="s">
        <v>674</v>
      </c>
      <c r="AA54" s="16" t="s">
        <v>674</v>
      </c>
      <c r="AB54" s="16" t="s">
        <v>674</v>
      </c>
      <c r="AC54" s="124" t="str">
        <f t="shared" si="71"/>
        <v>La Voz de Michoacán S.A de C.V</v>
      </c>
      <c r="AD54" s="22" t="s">
        <v>112</v>
      </c>
      <c r="AE54" s="23" t="s">
        <v>98</v>
      </c>
      <c r="AF54" s="23" t="s">
        <v>855</v>
      </c>
      <c r="AG54" s="19" t="s">
        <v>236</v>
      </c>
      <c r="AH54" s="19" t="s">
        <v>76</v>
      </c>
      <c r="AI54" s="19" t="s">
        <v>76</v>
      </c>
      <c r="AJ54" s="19" t="s">
        <v>710</v>
      </c>
      <c r="AK54" s="24">
        <f t="shared" si="72"/>
        <v>235000</v>
      </c>
      <c r="AL54" s="24">
        <f t="shared" si="73"/>
        <v>235000</v>
      </c>
      <c r="AM54" s="24">
        <f>235000*1</f>
        <v>235000</v>
      </c>
      <c r="AN54" s="19" t="s">
        <v>89</v>
      </c>
      <c r="AO54" s="25">
        <v>28942242.600000001</v>
      </c>
      <c r="AP54" s="26" t="s">
        <v>674</v>
      </c>
      <c r="AQ54" s="24">
        <f t="shared" si="74"/>
        <v>235000</v>
      </c>
      <c r="AR54" s="27">
        <f t="shared" si="75"/>
        <v>42979</v>
      </c>
      <c r="AS54" s="28" t="str">
        <f t="shared" si="76"/>
        <v>TMMEJ/COT/DCS/105/2017</v>
      </c>
      <c r="AT54" s="124" t="str">
        <f t="shared" si="77"/>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54" s="17" t="s">
        <v>686</v>
      </c>
      <c r="AV54" s="124" t="s">
        <v>85</v>
      </c>
      <c r="AW54" s="29">
        <f t="shared" si="78"/>
        <v>235000</v>
      </c>
      <c r="AX54" s="29">
        <f t="shared" si="79"/>
        <v>235000</v>
      </c>
      <c r="AY54" s="27">
        <f t="shared" si="80"/>
        <v>42979</v>
      </c>
      <c r="AZ54" s="27">
        <f t="shared" ref="AZ54:AZ85" si="81">S54</f>
        <v>43008</v>
      </c>
      <c r="BA54" s="28" t="s">
        <v>711</v>
      </c>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row>
    <row r="55" spans="2:78" s="91" customFormat="1" ht="147" x14ac:dyDescent="0.25">
      <c r="B55" s="19">
        <v>2017</v>
      </c>
      <c r="C55" s="124" t="s">
        <v>117</v>
      </c>
      <c r="D55" s="124" t="s">
        <v>94</v>
      </c>
      <c r="E55" s="124" t="s">
        <v>94</v>
      </c>
      <c r="F55" s="124" t="s">
        <v>232</v>
      </c>
      <c r="G55" s="124" t="s">
        <v>80</v>
      </c>
      <c r="H55" s="124" t="s">
        <v>95</v>
      </c>
      <c r="I55" s="12">
        <v>2017</v>
      </c>
      <c r="J55" s="16" t="s">
        <v>674</v>
      </c>
      <c r="K55" s="19" t="s">
        <v>690</v>
      </c>
      <c r="L55" s="19" t="s">
        <v>691</v>
      </c>
      <c r="M55" s="20">
        <v>110000</v>
      </c>
      <c r="N55" s="19" t="s">
        <v>712</v>
      </c>
      <c r="O55" s="19" t="s">
        <v>854</v>
      </c>
      <c r="P55" s="19" t="s">
        <v>88</v>
      </c>
      <c r="Q55" s="19" t="s">
        <v>81</v>
      </c>
      <c r="R55" s="21">
        <v>42979</v>
      </c>
      <c r="S55" s="21">
        <v>43008</v>
      </c>
      <c r="T55" s="19" t="s">
        <v>74</v>
      </c>
      <c r="U55" s="19" t="s">
        <v>75</v>
      </c>
      <c r="V55" s="19" t="s">
        <v>96</v>
      </c>
      <c r="W55" s="19" t="s">
        <v>97</v>
      </c>
      <c r="X55" s="19" t="s">
        <v>83</v>
      </c>
      <c r="Y55" s="124" t="s">
        <v>267</v>
      </c>
      <c r="Z55" s="16" t="s">
        <v>674</v>
      </c>
      <c r="AA55" s="16" t="s">
        <v>674</v>
      </c>
      <c r="AB55" s="16" t="s">
        <v>674</v>
      </c>
      <c r="AC55" s="124" t="str">
        <f t="shared" si="71"/>
        <v>Operadora y Editora del Bajío S.A de C.V</v>
      </c>
      <c r="AD55" s="22" t="s">
        <v>103</v>
      </c>
      <c r="AE55" s="23" t="s">
        <v>98</v>
      </c>
      <c r="AF55" s="23" t="s">
        <v>855</v>
      </c>
      <c r="AG55" s="19" t="s">
        <v>236</v>
      </c>
      <c r="AH55" s="19" t="s">
        <v>76</v>
      </c>
      <c r="AI55" s="19" t="s">
        <v>76</v>
      </c>
      <c r="AJ55" s="19" t="s">
        <v>713</v>
      </c>
      <c r="AK55" s="24">
        <f t="shared" si="72"/>
        <v>110000</v>
      </c>
      <c r="AL55" s="24">
        <f t="shared" si="73"/>
        <v>110000</v>
      </c>
      <c r="AM55" s="24">
        <v>110000</v>
      </c>
      <c r="AN55" s="19" t="s">
        <v>89</v>
      </c>
      <c r="AO55" s="25">
        <v>28942242.600000001</v>
      </c>
      <c r="AP55" s="26" t="s">
        <v>674</v>
      </c>
      <c r="AQ55" s="24">
        <f t="shared" si="74"/>
        <v>110000</v>
      </c>
      <c r="AR55" s="27">
        <f t="shared" si="75"/>
        <v>42979</v>
      </c>
      <c r="AS55" s="28" t="str">
        <f t="shared" si="76"/>
        <v>TMMEJ/COT/DCS/106/2017</v>
      </c>
      <c r="AT55" s="124" t="str">
        <f t="shared" si="77"/>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55" s="17" t="s">
        <v>686</v>
      </c>
      <c r="AV55" s="124" t="s">
        <v>85</v>
      </c>
      <c r="AW55" s="29">
        <f t="shared" si="78"/>
        <v>110000</v>
      </c>
      <c r="AX55" s="29">
        <f t="shared" si="79"/>
        <v>110000</v>
      </c>
      <c r="AY55" s="27">
        <f t="shared" si="80"/>
        <v>42979</v>
      </c>
      <c r="AZ55" s="27">
        <f t="shared" si="81"/>
        <v>43008</v>
      </c>
      <c r="BA55" s="28" t="s">
        <v>714</v>
      </c>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row>
    <row r="56" spans="2:78" s="91" customFormat="1" ht="105" x14ac:dyDescent="0.25">
      <c r="B56" s="19">
        <v>2017</v>
      </c>
      <c r="C56" s="124" t="s">
        <v>117</v>
      </c>
      <c r="D56" s="124" t="s">
        <v>94</v>
      </c>
      <c r="E56" s="124" t="s">
        <v>94</v>
      </c>
      <c r="F56" s="124" t="s">
        <v>232</v>
      </c>
      <c r="G56" s="124" t="s">
        <v>80</v>
      </c>
      <c r="H56" s="124" t="s">
        <v>95</v>
      </c>
      <c r="I56" s="12">
        <v>2017</v>
      </c>
      <c r="J56" s="16" t="s">
        <v>674</v>
      </c>
      <c r="K56" s="19" t="s">
        <v>690</v>
      </c>
      <c r="L56" s="19" t="s">
        <v>691</v>
      </c>
      <c r="M56" s="20">
        <v>372000</v>
      </c>
      <c r="N56" s="19" t="s">
        <v>715</v>
      </c>
      <c r="O56" s="19" t="s">
        <v>854</v>
      </c>
      <c r="P56" s="19" t="s">
        <v>88</v>
      </c>
      <c r="Q56" s="19" t="s">
        <v>81</v>
      </c>
      <c r="R56" s="21">
        <v>42917</v>
      </c>
      <c r="S56" s="21">
        <v>43039</v>
      </c>
      <c r="T56" s="19" t="s">
        <v>74</v>
      </c>
      <c r="U56" s="19" t="s">
        <v>75</v>
      </c>
      <c r="V56" s="19" t="s">
        <v>96</v>
      </c>
      <c r="W56" s="19" t="s">
        <v>97</v>
      </c>
      <c r="X56" s="19" t="s">
        <v>83</v>
      </c>
      <c r="Y56" s="124" t="s">
        <v>716</v>
      </c>
      <c r="Z56" s="16" t="s">
        <v>674</v>
      </c>
      <c r="AA56" s="16" t="s">
        <v>674</v>
      </c>
      <c r="AB56" s="16" t="s">
        <v>674</v>
      </c>
      <c r="AC56" s="124" t="str">
        <f t="shared" si="71"/>
        <v>TV Azteca S.A. de C.V.</v>
      </c>
      <c r="AD56" s="22" t="s">
        <v>476</v>
      </c>
      <c r="AE56" s="23" t="s">
        <v>98</v>
      </c>
      <c r="AF56" s="23" t="s">
        <v>855</v>
      </c>
      <c r="AG56" s="19" t="s">
        <v>236</v>
      </c>
      <c r="AH56" s="19" t="s">
        <v>76</v>
      </c>
      <c r="AI56" s="19" t="s">
        <v>76</v>
      </c>
      <c r="AJ56" s="19" t="s">
        <v>717</v>
      </c>
      <c r="AK56" s="24">
        <f t="shared" si="72"/>
        <v>372000</v>
      </c>
      <c r="AL56" s="24">
        <f t="shared" si="73"/>
        <v>372000</v>
      </c>
      <c r="AM56" s="24">
        <f>93000*4</f>
        <v>372000</v>
      </c>
      <c r="AN56" s="19" t="s">
        <v>89</v>
      </c>
      <c r="AO56" s="25">
        <v>28942242.600000001</v>
      </c>
      <c r="AP56" s="26" t="s">
        <v>674</v>
      </c>
      <c r="AQ56" s="24">
        <f t="shared" si="74"/>
        <v>372000</v>
      </c>
      <c r="AR56" s="27">
        <f t="shared" si="75"/>
        <v>42917</v>
      </c>
      <c r="AS56" s="28" t="str">
        <f t="shared" si="76"/>
        <v>TMMEJ/COT/DCS/091/2017</v>
      </c>
      <c r="AT56" s="124" t="str">
        <f t="shared" si="77"/>
        <v>Divulgación de los proyectos y avances de las diferentes actividades que realiza el Ayuntamiento de Morelia, para lograr una mejor ciudad para todos sus habitantes.</v>
      </c>
      <c r="AU56" s="17" t="s">
        <v>686</v>
      </c>
      <c r="AV56" s="124" t="s">
        <v>85</v>
      </c>
      <c r="AW56" s="29">
        <f t="shared" si="78"/>
        <v>372000</v>
      </c>
      <c r="AX56" s="29">
        <f t="shared" si="79"/>
        <v>372000</v>
      </c>
      <c r="AY56" s="27">
        <f t="shared" si="80"/>
        <v>42917</v>
      </c>
      <c r="AZ56" s="27">
        <f t="shared" si="81"/>
        <v>43039</v>
      </c>
      <c r="BA56" s="28" t="s">
        <v>718</v>
      </c>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row>
    <row r="57" spans="2:78" s="91" customFormat="1" ht="105" x14ac:dyDescent="0.25">
      <c r="B57" s="19">
        <v>2017</v>
      </c>
      <c r="C57" s="124" t="s">
        <v>117</v>
      </c>
      <c r="D57" s="124" t="s">
        <v>94</v>
      </c>
      <c r="E57" s="124" t="s">
        <v>94</v>
      </c>
      <c r="F57" s="124" t="s">
        <v>232</v>
      </c>
      <c r="G57" s="124" t="s">
        <v>80</v>
      </c>
      <c r="H57" s="124" t="s">
        <v>95</v>
      </c>
      <c r="I57" s="12">
        <v>2017</v>
      </c>
      <c r="J57" s="16" t="s">
        <v>674</v>
      </c>
      <c r="K57" s="19" t="s">
        <v>690</v>
      </c>
      <c r="L57" s="19" t="s">
        <v>691</v>
      </c>
      <c r="M57" s="20">
        <v>372000</v>
      </c>
      <c r="N57" s="19" t="s">
        <v>720</v>
      </c>
      <c r="O57" s="19" t="s">
        <v>854</v>
      </c>
      <c r="P57" s="19" t="s">
        <v>88</v>
      </c>
      <c r="Q57" s="19" t="s">
        <v>81</v>
      </c>
      <c r="R57" s="21">
        <v>42795</v>
      </c>
      <c r="S57" s="21">
        <v>42916</v>
      </c>
      <c r="T57" s="19" t="s">
        <v>74</v>
      </c>
      <c r="U57" s="19" t="s">
        <v>75</v>
      </c>
      <c r="V57" s="19" t="s">
        <v>96</v>
      </c>
      <c r="W57" s="19" t="s">
        <v>97</v>
      </c>
      <c r="X57" s="19" t="s">
        <v>83</v>
      </c>
      <c r="Y57" s="124" t="s">
        <v>716</v>
      </c>
      <c r="Z57" s="16" t="s">
        <v>674</v>
      </c>
      <c r="AA57" s="16" t="s">
        <v>674</v>
      </c>
      <c r="AB57" s="16" t="s">
        <v>674</v>
      </c>
      <c r="AC57" s="124" t="str">
        <f t="shared" si="71"/>
        <v>TV Azteca S.A. de C.V.</v>
      </c>
      <c r="AD57" s="22" t="s">
        <v>476</v>
      </c>
      <c r="AE57" s="23" t="s">
        <v>98</v>
      </c>
      <c r="AF57" s="23" t="s">
        <v>855</v>
      </c>
      <c r="AG57" s="19" t="s">
        <v>236</v>
      </c>
      <c r="AH57" s="19" t="s">
        <v>76</v>
      </c>
      <c r="AI57" s="19" t="s">
        <v>76</v>
      </c>
      <c r="AJ57" s="19" t="s">
        <v>717</v>
      </c>
      <c r="AK57" s="24">
        <f t="shared" si="72"/>
        <v>372000</v>
      </c>
      <c r="AL57" s="24">
        <f t="shared" si="73"/>
        <v>372000</v>
      </c>
      <c r="AM57" s="24">
        <f>93000*4</f>
        <v>372000</v>
      </c>
      <c r="AN57" s="19" t="s">
        <v>89</v>
      </c>
      <c r="AO57" s="25">
        <v>28942242.600000001</v>
      </c>
      <c r="AP57" s="26" t="s">
        <v>674</v>
      </c>
      <c r="AQ57" s="24">
        <f t="shared" si="74"/>
        <v>372000</v>
      </c>
      <c r="AR57" s="27">
        <f t="shared" si="75"/>
        <v>42795</v>
      </c>
      <c r="AS57" s="28" t="str">
        <f t="shared" si="76"/>
        <v>TMMEJ/COT/DCS/090/2017</v>
      </c>
      <c r="AT57" s="124" t="str">
        <f t="shared" si="77"/>
        <v>Divulgación de los proyectos y avances de las diferentes actividades que realiza el Ayuntamiento de Morelia, para lograr una mejor ciudad para todos sus habitantes.</v>
      </c>
      <c r="AU57" s="17" t="s">
        <v>686</v>
      </c>
      <c r="AV57" s="124" t="s">
        <v>85</v>
      </c>
      <c r="AW57" s="29">
        <f t="shared" si="78"/>
        <v>372000</v>
      </c>
      <c r="AX57" s="29">
        <f t="shared" si="79"/>
        <v>372000</v>
      </c>
      <c r="AY57" s="27">
        <f t="shared" si="80"/>
        <v>42795</v>
      </c>
      <c r="AZ57" s="27">
        <f t="shared" si="81"/>
        <v>42916</v>
      </c>
      <c r="BA57" s="28" t="s">
        <v>721</v>
      </c>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row>
    <row r="58" spans="2:78" s="91" customFormat="1" ht="168" x14ac:dyDescent="0.25">
      <c r="B58" s="19">
        <v>2017</v>
      </c>
      <c r="C58" s="124" t="s">
        <v>117</v>
      </c>
      <c r="D58" s="124" t="s">
        <v>94</v>
      </c>
      <c r="E58" s="124" t="s">
        <v>94</v>
      </c>
      <c r="F58" s="124" t="s">
        <v>232</v>
      </c>
      <c r="G58" s="124" t="s">
        <v>80</v>
      </c>
      <c r="H58" s="124" t="s">
        <v>95</v>
      </c>
      <c r="I58" s="12">
        <v>2017</v>
      </c>
      <c r="J58" s="16" t="s">
        <v>674</v>
      </c>
      <c r="K58" s="19" t="s">
        <v>690</v>
      </c>
      <c r="L58" s="19" t="s">
        <v>691</v>
      </c>
      <c r="M58" s="20">
        <v>290000</v>
      </c>
      <c r="N58" s="19" t="s">
        <v>723</v>
      </c>
      <c r="O58" s="19" t="s">
        <v>854</v>
      </c>
      <c r="P58" s="19" t="s">
        <v>88</v>
      </c>
      <c r="Q58" s="19" t="s">
        <v>81</v>
      </c>
      <c r="R58" s="21">
        <v>42979</v>
      </c>
      <c r="S58" s="21">
        <v>43008</v>
      </c>
      <c r="T58" s="19" t="s">
        <v>74</v>
      </c>
      <c r="U58" s="19" t="s">
        <v>75</v>
      </c>
      <c r="V58" s="19" t="s">
        <v>96</v>
      </c>
      <c r="W58" s="19" t="s">
        <v>97</v>
      </c>
      <c r="X58" s="19" t="s">
        <v>83</v>
      </c>
      <c r="Y58" s="124" t="s">
        <v>211</v>
      </c>
      <c r="Z58" s="16" t="s">
        <v>674</v>
      </c>
      <c r="AA58" s="16" t="s">
        <v>674</v>
      </c>
      <c r="AB58" s="16" t="s">
        <v>674</v>
      </c>
      <c r="AC58" s="124" t="str">
        <f t="shared" si="71"/>
        <v>Canal 13 de Michoacán S.A de C.V</v>
      </c>
      <c r="AD58" s="22" t="s">
        <v>212</v>
      </c>
      <c r="AE58" s="23" t="s">
        <v>98</v>
      </c>
      <c r="AF58" s="23" t="s">
        <v>855</v>
      </c>
      <c r="AG58" s="19" t="s">
        <v>236</v>
      </c>
      <c r="AH58" s="19" t="s">
        <v>76</v>
      </c>
      <c r="AI58" s="19" t="s">
        <v>76</v>
      </c>
      <c r="AJ58" s="19" t="s">
        <v>724</v>
      </c>
      <c r="AK58" s="24">
        <f t="shared" si="72"/>
        <v>290000</v>
      </c>
      <c r="AL58" s="24">
        <f t="shared" si="73"/>
        <v>290000</v>
      </c>
      <c r="AM58" s="24">
        <f>290000.01*1</f>
        <v>290000.01</v>
      </c>
      <c r="AN58" s="19" t="s">
        <v>89</v>
      </c>
      <c r="AO58" s="25">
        <v>28942242.600000001</v>
      </c>
      <c r="AP58" s="26" t="s">
        <v>674</v>
      </c>
      <c r="AQ58" s="24">
        <f t="shared" si="74"/>
        <v>290000</v>
      </c>
      <c r="AR58" s="27">
        <f t="shared" si="75"/>
        <v>42979</v>
      </c>
      <c r="AS58" s="28" t="str">
        <f t="shared" si="76"/>
        <v>TMMEJ/COT/DCS/103/2017</v>
      </c>
      <c r="AT58" s="124" t="str">
        <f t="shared" si="77"/>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AU58" s="17" t="s">
        <v>686</v>
      </c>
      <c r="AV58" s="124" t="s">
        <v>85</v>
      </c>
      <c r="AW58" s="29">
        <f t="shared" si="78"/>
        <v>290000</v>
      </c>
      <c r="AX58" s="29">
        <f t="shared" si="79"/>
        <v>290000</v>
      </c>
      <c r="AY58" s="27">
        <f t="shared" si="80"/>
        <v>42979</v>
      </c>
      <c r="AZ58" s="27">
        <f t="shared" si="81"/>
        <v>43008</v>
      </c>
      <c r="BA58" s="28" t="s">
        <v>725</v>
      </c>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row>
    <row r="59" spans="2:78" s="91" customFormat="1" ht="105" x14ac:dyDescent="0.25">
      <c r="B59" s="19">
        <v>2017</v>
      </c>
      <c r="C59" s="124" t="s">
        <v>117</v>
      </c>
      <c r="D59" s="124" t="s">
        <v>94</v>
      </c>
      <c r="E59" s="124" t="s">
        <v>94</v>
      </c>
      <c r="F59" s="124" t="s">
        <v>232</v>
      </c>
      <c r="G59" s="124" t="s">
        <v>80</v>
      </c>
      <c r="H59" s="124" t="s">
        <v>95</v>
      </c>
      <c r="I59" s="12">
        <v>2017</v>
      </c>
      <c r="J59" s="16" t="s">
        <v>674</v>
      </c>
      <c r="K59" s="19" t="s">
        <v>690</v>
      </c>
      <c r="L59" s="19" t="s">
        <v>691</v>
      </c>
      <c r="M59" s="20">
        <v>304000</v>
      </c>
      <c r="N59" s="19" t="s">
        <v>726</v>
      </c>
      <c r="O59" s="19" t="s">
        <v>854</v>
      </c>
      <c r="P59" s="19" t="s">
        <v>88</v>
      </c>
      <c r="Q59" s="19" t="s">
        <v>81</v>
      </c>
      <c r="R59" s="21">
        <v>42979</v>
      </c>
      <c r="S59" s="21">
        <v>43100</v>
      </c>
      <c r="T59" s="19" t="s">
        <v>74</v>
      </c>
      <c r="U59" s="19" t="s">
        <v>75</v>
      </c>
      <c r="V59" s="19" t="s">
        <v>96</v>
      </c>
      <c r="W59" s="19" t="s">
        <v>97</v>
      </c>
      <c r="X59" s="19" t="s">
        <v>83</v>
      </c>
      <c r="Y59" s="124" t="s">
        <v>727</v>
      </c>
      <c r="Z59" s="16" t="s">
        <v>674</v>
      </c>
      <c r="AA59" s="16" t="s">
        <v>674</v>
      </c>
      <c r="AB59" s="16" t="s">
        <v>674</v>
      </c>
      <c r="AC59" s="124" t="str">
        <f t="shared" si="71"/>
        <v>Sociedad Editora de Michoacán S.A. de C.V.</v>
      </c>
      <c r="AD59" s="22" t="s">
        <v>381</v>
      </c>
      <c r="AE59" s="23" t="s">
        <v>98</v>
      </c>
      <c r="AF59" s="23" t="s">
        <v>855</v>
      </c>
      <c r="AG59" s="19" t="s">
        <v>236</v>
      </c>
      <c r="AH59" s="19" t="s">
        <v>76</v>
      </c>
      <c r="AI59" s="19" t="s">
        <v>76</v>
      </c>
      <c r="AJ59" s="19" t="s">
        <v>728</v>
      </c>
      <c r="AK59" s="24">
        <f t="shared" si="72"/>
        <v>304000</v>
      </c>
      <c r="AL59" s="24">
        <f t="shared" si="73"/>
        <v>304000</v>
      </c>
      <c r="AM59" s="24">
        <f>76000.01*2</f>
        <v>152000.01999999999</v>
      </c>
      <c r="AN59" s="19" t="s">
        <v>89</v>
      </c>
      <c r="AO59" s="25">
        <v>28942242.600000001</v>
      </c>
      <c r="AP59" s="26" t="s">
        <v>674</v>
      </c>
      <c r="AQ59" s="24">
        <f t="shared" si="74"/>
        <v>304000</v>
      </c>
      <c r="AR59" s="27">
        <f t="shared" si="75"/>
        <v>42979</v>
      </c>
      <c r="AS59" s="28" t="str">
        <f t="shared" si="76"/>
        <v>TMMEJ/COT/DCS/101/2017</v>
      </c>
      <c r="AT59" s="124" t="str">
        <f t="shared" si="77"/>
        <v>Llevar a cabo la divulgación de los proyectos y avances de las diferentes actividades que realiza el Ayuntamiento de Morelia y lograr una mejor ciudad para todos sus habitantes.</v>
      </c>
      <c r="AU59" s="17" t="s">
        <v>686</v>
      </c>
      <c r="AV59" s="124" t="s">
        <v>85</v>
      </c>
      <c r="AW59" s="29">
        <f t="shared" si="78"/>
        <v>304000</v>
      </c>
      <c r="AX59" s="29">
        <f t="shared" si="79"/>
        <v>304000</v>
      </c>
      <c r="AY59" s="27">
        <f t="shared" si="80"/>
        <v>42979</v>
      </c>
      <c r="AZ59" s="27">
        <f t="shared" si="81"/>
        <v>43100</v>
      </c>
      <c r="BA59" s="28" t="s">
        <v>729</v>
      </c>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s="91" customFormat="1" ht="105" x14ac:dyDescent="0.25">
      <c r="B60" s="19">
        <v>2017</v>
      </c>
      <c r="C60" s="124" t="s">
        <v>117</v>
      </c>
      <c r="D60" s="124" t="s">
        <v>94</v>
      </c>
      <c r="E60" s="124" t="s">
        <v>94</v>
      </c>
      <c r="F60" s="124" t="s">
        <v>232</v>
      </c>
      <c r="G60" s="124" t="s">
        <v>80</v>
      </c>
      <c r="H60" s="124" t="s">
        <v>95</v>
      </c>
      <c r="I60" s="12">
        <v>2017</v>
      </c>
      <c r="J60" s="16" t="s">
        <v>674</v>
      </c>
      <c r="K60" s="19" t="s">
        <v>690</v>
      </c>
      <c r="L60" s="19" t="s">
        <v>691</v>
      </c>
      <c r="M60" s="20">
        <v>304000</v>
      </c>
      <c r="N60" s="19" t="s">
        <v>730</v>
      </c>
      <c r="O60" s="19" t="s">
        <v>854</v>
      </c>
      <c r="P60" s="19" t="s">
        <v>88</v>
      </c>
      <c r="Q60" s="19" t="s">
        <v>81</v>
      </c>
      <c r="R60" s="21">
        <v>42857</v>
      </c>
      <c r="S60" s="21">
        <v>42978</v>
      </c>
      <c r="T60" s="19" t="s">
        <v>74</v>
      </c>
      <c r="U60" s="19" t="s">
        <v>75</v>
      </c>
      <c r="V60" s="19" t="s">
        <v>96</v>
      </c>
      <c r="W60" s="19" t="s">
        <v>97</v>
      </c>
      <c r="X60" s="19" t="s">
        <v>83</v>
      </c>
      <c r="Y60" s="124" t="s">
        <v>727</v>
      </c>
      <c r="Z60" s="16" t="s">
        <v>674</v>
      </c>
      <c r="AA60" s="16" t="s">
        <v>674</v>
      </c>
      <c r="AB60" s="16" t="s">
        <v>674</v>
      </c>
      <c r="AC60" s="124" t="str">
        <f t="shared" si="71"/>
        <v>Sociedad Editora de Michoacán S.A. de C.V.</v>
      </c>
      <c r="AD60" s="22" t="s">
        <v>381</v>
      </c>
      <c r="AE60" s="23" t="s">
        <v>98</v>
      </c>
      <c r="AF60" s="23" t="s">
        <v>855</v>
      </c>
      <c r="AG60" s="19" t="s">
        <v>236</v>
      </c>
      <c r="AH60" s="19" t="s">
        <v>76</v>
      </c>
      <c r="AI60" s="19" t="s">
        <v>76</v>
      </c>
      <c r="AJ60" s="19" t="s">
        <v>731</v>
      </c>
      <c r="AK60" s="24">
        <f t="shared" si="72"/>
        <v>304000</v>
      </c>
      <c r="AL60" s="24">
        <f t="shared" si="73"/>
        <v>304000</v>
      </c>
      <c r="AM60" s="24">
        <f>76000.01*4</f>
        <v>304000.03999999998</v>
      </c>
      <c r="AN60" s="19" t="s">
        <v>89</v>
      </c>
      <c r="AO60" s="25">
        <v>28942242.600000001</v>
      </c>
      <c r="AP60" s="26" t="s">
        <v>674</v>
      </c>
      <c r="AQ60" s="24">
        <f t="shared" si="74"/>
        <v>304000</v>
      </c>
      <c r="AR60" s="27">
        <f t="shared" si="75"/>
        <v>42857</v>
      </c>
      <c r="AS60" s="28" t="str">
        <f t="shared" si="76"/>
        <v>TMMEJ/COT/DCS/100/2017</v>
      </c>
      <c r="AT60" s="124" t="str">
        <f t="shared" si="77"/>
        <v>Difusión del quehacer del Ayuntamiento de Morelia y de los bienes y servicios públicos que prestan las diferentes dependencias que lo conforman</v>
      </c>
      <c r="AU60" s="17" t="s">
        <v>686</v>
      </c>
      <c r="AV60" s="124" t="s">
        <v>85</v>
      </c>
      <c r="AW60" s="29">
        <f t="shared" si="78"/>
        <v>304000</v>
      </c>
      <c r="AX60" s="29">
        <f t="shared" si="79"/>
        <v>304000</v>
      </c>
      <c r="AY60" s="27">
        <f t="shared" si="80"/>
        <v>42857</v>
      </c>
      <c r="AZ60" s="27">
        <f t="shared" si="81"/>
        <v>42978</v>
      </c>
      <c r="BA60" s="28" t="s">
        <v>732</v>
      </c>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row>
    <row r="61" spans="2:78" s="91" customFormat="1" ht="105" x14ac:dyDescent="0.25">
      <c r="B61" s="19">
        <v>2017</v>
      </c>
      <c r="C61" s="124" t="s">
        <v>117</v>
      </c>
      <c r="D61" s="124" t="s">
        <v>94</v>
      </c>
      <c r="E61" s="124" t="s">
        <v>94</v>
      </c>
      <c r="F61" s="124" t="s">
        <v>232</v>
      </c>
      <c r="G61" s="124" t="s">
        <v>80</v>
      </c>
      <c r="H61" s="124" t="s">
        <v>95</v>
      </c>
      <c r="I61" s="12">
        <v>2017</v>
      </c>
      <c r="J61" s="16" t="s">
        <v>674</v>
      </c>
      <c r="K61" s="19" t="s">
        <v>690</v>
      </c>
      <c r="L61" s="19" t="s">
        <v>691</v>
      </c>
      <c r="M61" s="20">
        <v>290000</v>
      </c>
      <c r="N61" s="19" t="s">
        <v>733</v>
      </c>
      <c r="O61" s="19" t="s">
        <v>854</v>
      </c>
      <c r="P61" s="19" t="s">
        <v>88</v>
      </c>
      <c r="Q61" s="19" t="s">
        <v>81</v>
      </c>
      <c r="R61" s="21">
        <v>42948</v>
      </c>
      <c r="S61" s="21">
        <v>42978</v>
      </c>
      <c r="T61" s="19" t="s">
        <v>74</v>
      </c>
      <c r="U61" s="19" t="s">
        <v>75</v>
      </c>
      <c r="V61" s="19" t="s">
        <v>96</v>
      </c>
      <c r="W61" s="19" t="s">
        <v>97</v>
      </c>
      <c r="X61" s="19" t="s">
        <v>83</v>
      </c>
      <c r="Y61" s="124" t="s">
        <v>734</v>
      </c>
      <c r="Z61" s="16" t="s">
        <v>674</v>
      </c>
      <c r="AA61" s="16" t="s">
        <v>674</v>
      </c>
      <c r="AB61" s="16" t="s">
        <v>674</v>
      </c>
      <c r="AC61" s="124" t="str">
        <f t="shared" si="71"/>
        <v>Canal 13 de Michoacán S.A. de C.V.</v>
      </c>
      <c r="AD61" s="22" t="s">
        <v>212</v>
      </c>
      <c r="AE61" s="23" t="s">
        <v>98</v>
      </c>
      <c r="AF61" s="23" t="s">
        <v>855</v>
      </c>
      <c r="AG61" s="19" t="s">
        <v>236</v>
      </c>
      <c r="AH61" s="19" t="s">
        <v>76</v>
      </c>
      <c r="AI61" s="19" t="s">
        <v>76</v>
      </c>
      <c r="AJ61" s="19" t="s">
        <v>735</v>
      </c>
      <c r="AK61" s="24">
        <f t="shared" si="72"/>
        <v>290000</v>
      </c>
      <c r="AL61" s="24">
        <f t="shared" si="73"/>
        <v>290000</v>
      </c>
      <c r="AM61" s="24">
        <v>290000</v>
      </c>
      <c r="AN61" s="19" t="s">
        <v>89</v>
      </c>
      <c r="AO61" s="25">
        <v>28942242.600000001</v>
      </c>
      <c r="AP61" s="26" t="s">
        <v>674</v>
      </c>
      <c r="AQ61" s="24">
        <f t="shared" si="74"/>
        <v>290000</v>
      </c>
      <c r="AR61" s="27">
        <f t="shared" si="75"/>
        <v>42948</v>
      </c>
      <c r="AS61" s="28" t="str">
        <f t="shared" si="76"/>
        <v>TMMEJ/COT/DCS/086/2017</v>
      </c>
      <c r="AT61" s="124" t="str">
        <f t="shared" si="77"/>
        <v xml:space="preserve">La difusión de las campañas denominadas: “Desarrollo económico y turismo”, “Morelia también son sus Tenencias”, “Institucional”, “Jóvenes y Futuro”, “Obra pública” y “Transparencia” </v>
      </c>
      <c r="AU61" s="17" t="s">
        <v>686</v>
      </c>
      <c r="AV61" s="124" t="s">
        <v>85</v>
      </c>
      <c r="AW61" s="29">
        <f t="shared" si="78"/>
        <v>290000</v>
      </c>
      <c r="AX61" s="29">
        <f t="shared" si="79"/>
        <v>290000</v>
      </c>
      <c r="AY61" s="27">
        <f t="shared" si="80"/>
        <v>42948</v>
      </c>
      <c r="AZ61" s="27">
        <f t="shared" si="81"/>
        <v>42978</v>
      </c>
      <c r="BA61" s="28" t="s">
        <v>736</v>
      </c>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row>
    <row r="62" spans="2:78" s="91" customFormat="1" ht="146.25" customHeight="1" x14ac:dyDescent="0.25">
      <c r="B62" s="19">
        <v>2017</v>
      </c>
      <c r="C62" s="124" t="s">
        <v>117</v>
      </c>
      <c r="D62" s="124" t="s">
        <v>94</v>
      </c>
      <c r="E62" s="124" t="s">
        <v>94</v>
      </c>
      <c r="F62" s="124" t="s">
        <v>232</v>
      </c>
      <c r="G62" s="124" t="s">
        <v>80</v>
      </c>
      <c r="H62" s="124" t="s">
        <v>95</v>
      </c>
      <c r="I62" s="12">
        <v>2017</v>
      </c>
      <c r="J62" s="16" t="s">
        <v>674</v>
      </c>
      <c r="K62" s="19" t="s">
        <v>690</v>
      </c>
      <c r="L62" s="19" t="s">
        <v>691</v>
      </c>
      <c r="M62" s="20">
        <v>235000</v>
      </c>
      <c r="N62" s="19" t="s">
        <v>737</v>
      </c>
      <c r="O62" s="19" t="s">
        <v>854</v>
      </c>
      <c r="P62" s="19" t="s">
        <v>88</v>
      </c>
      <c r="Q62" s="19" t="s">
        <v>81</v>
      </c>
      <c r="R62" s="21">
        <v>42948</v>
      </c>
      <c r="S62" s="21">
        <v>42978</v>
      </c>
      <c r="T62" s="19" t="s">
        <v>74</v>
      </c>
      <c r="U62" s="19" t="s">
        <v>75</v>
      </c>
      <c r="V62" s="19" t="s">
        <v>96</v>
      </c>
      <c r="W62" s="19" t="s">
        <v>97</v>
      </c>
      <c r="X62" s="19" t="s">
        <v>83</v>
      </c>
      <c r="Y62" s="124" t="s">
        <v>738</v>
      </c>
      <c r="Z62" s="16" t="s">
        <v>674</v>
      </c>
      <c r="AA62" s="16" t="s">
        <v>674</v>
      </c>
      <c r="AB62" s="16" t="s">
        <v>674</v>
      </c>
      <c r="AC62" s="124" t="str">
        <f t="shared" si="71"/>
        <v>La Voz de Michoacán S.A. de C.V.</v>
      </c>
      <c r="AD62" s="22" t="s">
        <v>112</v>
      </c>
      <c r="AE62" s="23" t="s">
        <v>98</v>
      </c>
      <c r="AF62" s="23" t="s">
        <v>855</v>
      </c>
      <c r="AG62" s="19" t="s">
        <v>236</v>
      </c>
      <c r="AH62" s="19" t="s">
        <v>76</v>
      </c>
      <c r="AI62" s="19" t="s">
        <v>76</v>
      </c>
      <c r="AJ62" s="19" t="s">
        <v>739</v>
      </c>
      <c r="AK62" s="24">
        <f t="shared" si="72"/>
        <v>235000</v>
      </c>
      <c r="AL62" s="24">
        <f t="shared" si="73"/>
        <v>235000</v>
      </c>
      <c r="AM62" s="24">
        <v>235000</v>
      </c>
      <c r="AN62" s="19" t="s">
        <v>89</v>
      </c>
      <c r="AO62" s="25">
        <v>28942242.600000001</v>
      </c>
      <c r="AP62" s="26" t="s">
        <v>674</v>
      </c>
      <c r="AQ62" s="24">
        <f t="shared" si="74"/>
        <v>235000</v>
      </c>
      <c r="AR62" s="27">
        <f t="shared" si="75"/>
        <v>42948</v>
      </c>
      <c r="AS62" s="28" t="str">
        <f t="shared" si="76"/>
        <v>TMMEJ/COT/DCS/084/2017</v>
      </c>
      <c r="AT62" s="124" t="str">
        <f t="shared" si="77"/>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AU62" s="17" t="s">
        <v>686</v>
      </c>
      <c r="AV62" s="124" t="s">
        <v>85</v>
      </c>
      <c r="AW62" s="29">
        <f t="shared" si="78"/>
        <v>235000</v>
      </c>
      <c r="AX62" s="29">
        <f t="shared" si="79"/>
        <v>235000</v>
      </c>
      <c r="AY62" s="27">
        <f t="shared" si="80"/>
        <v>42948</v>
      </c>
      <c r="AZ62" s="27">
        <f t="shared" si="81"/>
        <v>42978</v>
      </c>
      <c r="BA62" s="28" t="s">
        <v>740</v>
      </c>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row>
    <row r="63" spans="2:78" s="91" customFormat="1" ht="199.5" x14ac:dyDescent="0.25">
      <c r="B63" s="19">
        <v>2017</v>
      </c>
      <c r="C63" s="124" t="s">
        <v>117</v>
      </c>
      <c r="D63" s="124" t="s">
        <v>94</v>
      </c>
      <c r="E63" s="124" t="s">
        <v>94</v>
      </c>
      <c r="F63" s="124" t="s">
        <v>232</v>
      </c>
      <c r="G63" s="124" t="s">
        <v>80</v>
      </c>
      <c r="H63" s="124" t="s">
        <v>95</v>
      </c>
      <c r="I63" s="12">
        <v>2017</v>
      </c>
      <c r="J63" s="16" t="s">
        <v>674</v>
      </c>
      <c r="K63" s="19" t="s">
        <v>690</v>
      </c>
      <c r="L63" s="19" t="s">
        <v>691</v>
      </c>
      <c r="M63" s="20">
        <v>110000</v>
      </c>
      <c r="N63" s="19" t="s">
        <v>741</v>
      </c>
      <c r="O63" s="19" t="s">
        <v>854</v>
      </c>
      <c r="P63" s="19" t="s">
        <v>88</v>
      </c>
      <c r="Q63" s="19" t="s">
        <v>81</v>
      </c>
      <c r="R63" s="21">
        <v>42948</v>
      </c>
      <c r="S63" s="21">
        <v>42978</v>
      </c>
      <c r="T63" s="19" t="s">
        <v>74</v>
      </c>
      <c r="U63" s="19" t="s">
        <v>75</v>
      </c>
      <c r="V63" s="19" t="s">
        <v>96</v>
      </c>
      <c r="W63" s="19" t="s">
        <v>97</v>
      </c>
      <c r="X63" s="19" t="s">
        <v>83</v>
      </c>
      <c r="Y63" s="124" t="s">
        <v>742</v>
      </c>
      <c r="Z63" s="16" t="s">
        <v>674</v>
      </c>
      <c r="AA63" s="16" t="s">
        <v>674</v>
      </c>
      <c r="AB63" s="16" t="s">
        <v>674</v>
      </c>
      <c r="AC63" s="124" t="str">
        <f t="shared" si="71"/>
        <v xml:space="preserve">Operadora y Editora del Bajío S.A. de C.V. </v>
      </c>
      <c r="AD63" s="22" t="s">
        <v>103</v>
      </c>
      <c r="AE63" s="23" t="s">
        <v>98</v>
      </c>
      <c r="AF63" s="23" t="s">
        <v>855</v>
      </c>
      <c r="AG63" s="19" t="s">
        <v>236</v>
      </c>
      <c r="AH63" s="19" t="s">
        <v>76</v>
      </c>
      <c r="AI63" s="19" t="s">
        <v>76</v>
      </c>
      <c r="AJ63" s="19" t="s">
        <v>743</v>
      </c>
      <c r="AK63" s="24">
        <f t="shared" si="72"/>
        <v>110000</v>
      </c>
      <c r="AL63" s="24">
        <f t="shared" si="73"/>
        <v>110000</v>
      </c>
      <c r="AM63" s="24">
        <v>110000</v>
      </c>
      <c r="AN63" s="19" t="s">
        <v>89</v>
      </c>
      <c r="AO63" s="25">
        <v>28942242.600000001</v>
      </c>
      <c r="AP63" s="26" t="s">
        <v>674</v>
      </c>
      <c r="AQ63" s="24">
        <f t="shared" si="74"/>
        <v>110000</v>
      </c>
      <c r="AR63" s="27">
        <f t="shared" si="75"/>
        <v>42948</v>
      </c>
      <c r="AS63" s="28" t="str">
        <f t="shared" si="76"/>
        <v>TMMEJ/COT/DCS/085/2017</v>
      </c>
      <c r="AT63" s="124" t="str">
        <f t="shared" si="77"/>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AU63" s="17" t="s">
        <v>686</v>
      </c>
      <c r="AV63" s="124" t="s">
        <v>85</v>
      </c>
      <c r="AW63" s="29">
        <f t="shared" si="78"/>
        <v>110000</v>
      </c>
      <c r="AX63" s="29">
        <f t="shared" si="79"/>
        <v>110000</v>
      </c>
      <c r="AY63" s="27">
        <f t="shared" si="80"/>
        <v>42948</v>
      </c>
      <c r="AZ63" s="27">
        <f t="shared" si="81"/>
        <v>42978</v>
      </c>
      <c r="BA63" s="28" t="s">
        <v>744</v>
      </c>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row>
    <row r="64" spans="2:78" s="91" customFormat="1" ht="126" x14ac:dyDescent="0.25">
      <c r="B64" s="19">
        <v>2017</v>
      </c>
      <c r="C64" s="124" t="s">
        <v>117</v>
      </c>
      <c r="D64" s="124" t="s">
        <v>94</v>
      </c>
      <c r="E64" s="124" t="s">
        <v>94</v>
      </c>
      <c r="F64" s="124" t="s">
        <v>232</v>
      </c>
      <c r="G64" s="124" t="s">
        <v>80</v>
      </c>
      <c r="H64" s="124" t="s">
        <v>95</v>
      </c>
      <c r="I64" s="12">
        <v>2017</v>
      </c>
      <c r="J64" s="16" t="s">
        <v>674</v>
      </c>
      <c r="K64" s="19" t="s">
        <v>690</v>
      </c>
      <c r="L64" s="19" t="s">
        <v>691</v>
      </c>
      <c r="M64" s="20">
        <v>110000</v>
      </c>
      <c r="N64" s="19" t="s">
        <v>745</v>
      </c>
      <c r="O64" s="19" t="s">
        <v>854</v>
      </c>
      <c r="P64" s="19" t="s">
        <v>88</v>
      </c>
      <c r="Q64" s="19" t="s">
        <v>81</v>
      </c>
      <c r="R64" s="21">
        <v>42917</v>
      </c>
      <c r="S64" s="21">
        <v>42947</v>
      </c>
      <c r="T64" s="19" t="s">
        <v>74</v>
      </c>
      <c r="U64" s="19" t="s">
        <v>75</v>
      </c>
      <c r="V64" s="19" t="s">
        <v>96</v>
      </c>
      <c r="W64" s="19" t="s">
        <v>97</v>
      </c>
      <c r="X64" s="19" t="s">
        <v>83</v>
      </c>
      <c r="Y64" s="124" t="s">
        <v>742</v>
      </c>
      <c r="Z64" s="16" t="s">
        <v>674</v>
      </c>
      <c r="AA64" s="16" t="s">
        <v>674</v>
      </c>
      <c r="AB64" s="16" t="s">
        <v>674</v>
      </c>
      <c r="AC64" s="124" t="str">
        <f t="shared" si="71"/>
        <v xml:space="preserve">Operadora y Editora del Bajío S.A. de C.V. </v>
      </c>
      <c r="AD64" s="22" t="s">
        <v>103</v>
      </c>
      <c r="AE64" s="23" t="s">
        <v>98</v>
      </c>
      <c r="AF64" s="23" t="s">
        <v>855</v>
      </c>
      <c r="AG64" s="19" t="s">
        <v>236</v>
      </c>
      <c r="AH64" s="19" t="s">
        <v>76</v>
      </c>
      <c r="AI64" s="19" t="s">
        <v>76</v>
      </c>
      <c r="AJ64" s="19" t="s">
        <v>746</v>
      </c>
      <c r="AK64" s="24">
        <f t="shared" si="72"/>
        <v>110000</v>
      </c>
      <c r="AL64" s="24">
        <f t="shared" si="73"/>
        <v>110000</v>
      </c>
      <c r="AM64" s="24">
        <v>110000</v>
      </c>
      <c r="AN64" s="19" t="s">
        <v>89</v>
      </c>
      <c r="AO64" s="25">
        <v>28942242.600000001</v>
      </c>
      <c r="AP64" s="26" t="s">
        <v>674</v>
      </c>
      <c r="AQ64" s="24">
        <f t="shared" si="74"/>
        <v>110000</v>
      </c>
      <c r="AR64" s="27">
        <f t="shared" si="75"/>
        <v>42917</v>
      </c>
      <c r="AS64" s="28" t="str">
        <f t="shared" si="76"/>
        <v>TMMEJ/COT/DCS/083/2017</v>
      </c>
      <c r="AT64" s="124" t="str">
        <f t="shared" si="77"/>
        <v>La difusión de las campañas denominadas: “Las mejores Ciudades del Mundo se Caminan”; “Estamos Construyendo como Nunca” ; “Queremos que la Calle Ireticateme se construya diferente”; “Dona $5.00 a los Bomberos”; “Construimos más de 400 Obras” y “Cartilla Militar”</v>
      </c>
      <c r="AU64" s="17" t="s">
        <v>686</v>
      </c>
      <c r="AV64" s="124" t="s">
        <v>85</v>
      </c>
      <c r="AW64" s="29">
        <f t="shared" si="78"/>
        <v>110000</v>
      </c>
      <c r="AX64" s="29">
        <f t="shared" si="79"/>
        <v>110000</v>
      </c>
      <c r="AY64" s="27">
        <f t="shared" si="80"/>
        <v>42917</v>
      </c>
      <c r="AZ64" s="27">
        <f t="shared" si="81"/>
        <v>42947</v>
      </c>
      <c r="BA64" s="28" t="s">
        <v>747</v>
      </c>
    </row>
    <row r="65" spans="2:78" s="91" customFormat="1" ht="105" x14ac:dyDescent="0.25">
      <c r="B65" s="19">
        <v>2017</v>
      </c>
      <c r="C65" s="124" t="s">
        <v>117</v>
      </c>
      <c r="D65" s="124" t="s">
        <v>94</v>
      </c>
      <c r="E65" s="124" t="s">
        <v>94</v>
      </c>
      <c r="F65" s="124" t="s">
        <v>232</v>
      </c>
      <c r="G65" s="124" t="s">
        <v>80</v>
      </c>
      <c r="H65" s="124" t="s">
        <v>95</v>
      </c>
      <c r="I65" s="12">
        <v>2017</v>
      </c>
      <c r="J65" s="16" t="s">
        <v>674</v>
      </c>
      <c r="K65" s="19" t="s">
        <v>690</v>
      </c>
      <c r="L65" s="19" t="s">
        <v>691</v>
      </c>
      <c r="M65" s="20">
        <v>75600</v>
      </c>
      <c r="N65" s="19" t="s">
        <v>749</v>
      </c>
      <c r="O65" s="19" t="s">
        <v>854</v>
      </c>
      <c r="P65" s="19" t="s">
        <v>88</v>
      </c>
      <c r="Q65" s="19" t="s">
        <v>81</v>
      </c>
      <c r="R65" s="21">
        <v>42737</v>
      </c>
      <c r="S65" s="21">
        <v>42766</v>
      </c>
      <c r="T65" s="19" t="s">
        <v>74</v>
      </c>
      <c r="U65" s="19" t="s">
        <v>75</v>
      </c>
      <c r="V65" s="19" t="s">
        <v>96</v>
      </c>
      <c r="W65" s="19" t="s">
        <v>97</v>
      </c>
      <c r="X65" s="19" t="s">
        <v>83</v>
      </c>
      <c r="Y65" s="124" t="s">
        <v>616</v>
      </c>
      <c r="Z65" s="16" t="s">
        <v>674</v>
      </c>
      <c r="AA65" s="16" t="s">
        <v>674</v>
      </c>
      <c r="AB65" s="16" t="s">
        <v>674</v>
      </c>
      <c r="AC65" s="124" t="str">
        <f t="shared" si="71"/>
        <v>Grupo Radiodifusoras Capital S.A de C.V</v>
      </c>
      <c r="AD65" s="22" t="s">
        <v>618</v>
      </c>
      <c r="AE65" s="23" t="s">
        <v>98</v>
      </c>
      <c r="AF65" s="23" t="s">
        <v>855</v>
      </c>
      <c r="AG65" s="19" t="s">
        <v>236</v>
      </c>
      <c r="AH65" s="19" t="s">
        <v>76</v>
      </c>
      <c r="AI65" s="19" t="s">
        <v>76</v>
      </c>
      <c r="AJ65" s="19" t="s">
        <v>750</v>
      </c>
      <c r="AK65" s="24">
        <f t="shared" si="72"/>
        <v>75600</v>
      </c>
      <c r="AL65" s="24">
        <f t="shared" si="73"/>
        <v>75600</v>
      </c>
      <c r="AM65" s="24">
        <v>75600</v>
      </c>
      <c r="AN65" s="19" t="s">
        <v>89</v>
      </c>
      <c r="AO65" s="25">
        <v>28942242.600000001</v>
      </c>
      <c r="AP65" s="26" t="s">
        <v>674</v>
      </c>
      <c r="AQ65" s="24">
        <f t="shared" si="74"/>
        <v>75600</v>
      </c>
      <c r="AR65" s="27">
        <f t="shared" si="75"/>
        <v>42737</v>
      </c>
      <c r="AS65" s="28" t="str">
        <f t="shared" si="76"/>
        <v>TMMEJ/COT/DCS/062/2017</v>
      </c>
      <c r="AT65" s="124" t="str">
        <f t="shared" si="77"/>
        <v>DIFUSION CORRESPONDIENTE A LA CAMPAÑA DE PREDIAL Y DESCUENTOS, Y CAMPAÑA SIGUE EN EL JUEGO 2017.</v>
      </c>
      <c r="AU65" s="17" t="s">
        <v>686</v>
      </c>
      <c r="AV65" s="124" t="s">
        <v>85</v>
      </c>
      <c r="AW65" s="29">
        <f t="shared" si="78"/>
        <v>75600</v>
      </c>
      <c r="AX65" s="29">
        <f t="shared" si="79"/>
        <v>75600</v>
      </c>
      <c r="AY65" s="27">
        <f t="shared" ref="AY65:AY74" si="82">R65</f>
        <v>42737</v>
      </c>
      <c r="AZ65" s="27">
        <f t="shared" si="81"/>
        <v>42766</v>
      </c>
      <c r="BA65" s="28">
        <v>202</v>
      </c>
    </row>
    <row r="66" spans="2:78" s="91" customFormat="1" ht="105" x14ac:dyDescent="0.25">
      <c r="B66" s="19">
        <v>2017</v>
      </c>
      <c r="C66" s="124" t="s">
        <v>117</v>
      </c>
      <c r="D66" s="124" t="s">
        <v>94</v>
      </c>
      <c r="E66" s="124" t="s">
        <v>94</v>
      </c>
      <c r="F66" s="124" t="s">
        <v>232</v>
      </c>
      <c r="G66" s="124" t="s">
        <v>80</v>
      </c>
      <c r="H66" s="124" t="s">
        <v>95</v>
      </c>
      <c r="I66" s="12">
        <v>2017</v>
      </c>
      <c r="J66" s="16" t="s">
        <v>674</v>
      </c>
      <c r="K66" s="19" t="s">
        <v>690</v>
      </c>
      <c r="L66" s="19" t="s">
        <v>691</v>
      </c>
      <c r="M66" s="20">
        <v>180000</v>
      </c>
      <c r="N66" s="19" t="s">
        <v>752</v>
      </c>
      <c r="O66" s="19" t="s">
        <v>854</v>
      </c>
      <c r="P66" s="19" t="s">
        <v>88</v>
      </c>
      <c r="Q66" s="19" t="s">
        <v>81</v>
      </c>
      <c r="R66" s="21">
        <v>42917</v>
      </c>
      <c r="S66" s="21">
        <v>43100</v>
      </c>
      <c r="T66" s="19" t="s">
        <v>74</v>
      </c>
      <c r="U66" s="19" t="s">
        <v>75</v>
      </c>
      <c r="V66" s="19" t="s">
        <v>96</v>
      </c>
      <c r="W66" s="19" t="s">
        <v>97</v>
      </c>
      <c r="X66" s="19" t="s">
        <v>83</v>
      </c>
      <c r="Y66" s="124" t="s">
        <v>616</v>
      </c>
      <c r="Z66" s="16" t="s">
        <v>674</v>
      </c>
      <c r="AA66" s="16" t="s">
        <v>674</v>
      </c>
      <c r="AB66" s="16" t="s">
        <v>674</v>
      </c>
      <c r="AC66" s="124" t="str">
        <f t="shared" si="71"/>
        <v>Grupo Radiodifusoras Capital S.A de C.V</v>
      </c>
      <c r="AD66" s="22" t="s">
        <v>618</v>
      </c>
      <c r="AE66" s="23" t="s">
        <v>98</v>
      </c>
      <c r="AF66" s="23" t="s">
        <v>855</v>
      </c>
      <c r="AG66" s="19" t="s">
        <v>236</v>
      </c>
      <c r="AH66" s="19" t="s">
        <v>76</v>
      </c>
      <c r="AI66" s="19" t="s">
        <v>76</v>
      </c>
      <c r="AJ66" s="19" t="s">
        <v>753</v>
      </c>
      <c r="AK66" s="24">
        <f t="shared" si="72"/>
        <v>180000</v>
      </c>
      <c r="AL66" s="24">
        <f t="shared" si="73"/>
        <v>180000</v>
      </c>
      <c r="AM66" s="24">
        <f>30000*4</f>
        <v>120000</v>
      </c>
      <c r="AN66" s="19" t="s">
        <v>89</v>
      </c>
      <c r="AO66" s="25">
        <v>28942242.600000001</v>
      </c>
      <c r="AP66" s="26" t="s">
        <v>674</v>
      </c>
      <c r="AQ66" s="24">
        <f t="shared" si="74"/>
        <v>180000</v>
      </c>
      <c r="AR66" s="27">
        <f t="shared" si="75"/>
        <v>42917</v>
      </c>
      <c r="AS66" s="28" t="str">
        <f t="shared" si="76"/>
        <v>TMMEJ/COT/DCS/059/2017</v>
      </c>
      <c r="AT66" s="124" t="str">
        <f t="shared" si="77"/>
        <v xml:space="preserve">DIFUNSION DE MENSAJES DE PROGRAMAS Y ACTIVIDADES DEL H. AYUNTAMIENTO DE MORELIA </v>
      </c>
      <c r="AU66" s="17" t="s">
        <v>686</v>
      </c>
      <c r="AV66" s="124" t="s">
        <v>85</v>
      </c>
      <c r="AW66" s="29">
        <f t="shared" si="78"/>
        <v>180000</v>
      </c>
      <c r="AX66" s="29">
        <f t="shared" si="79"/>
        <v>180000</v>
      </c>
      <c r="AY66" s="27">
        <f t="shared" si="82"/>
        <v>42917</v>
      </c>
      <c r="AZ66" s="27">
        <f t="shared" si="81"/>
        <v>43100</v>
      </c>
      <c r="BA66" s="28" t="s">
        <v>754</v>
      </c>
    </row>
    <row r="67" spans="2:78" s="91" customFormat="1" ht="105" x14ac:dyDescent="0.25">
      <c r="B67" s="19">
        <v>2017</v>
      </c>
      <c r="C67" s="124" t="s">
        <v>117</v>
      </c>
      <c r="D67" s="124" t="s">
        <v>94</v>
      </c>
      <c r="E67" s="124" t="s">
        <v>94</v>
      </c>
      <c r="F67" s="124" t="s">
        <v>232</v>
      </c>
      <c r="G67" s="124" t="s">
        <v>80</v>
      </c>
      <c r="H67" s="124" t="s">
        <v>95</v>
      </c>
      <c r="I67" s="12">
        <v>2017</v>
      </c>
      <c r="J67" s="16" t="s">
        <v>674</v>
      </c>
      <c r="K67" s="19" t="s">
        <v>690</v>
      </c>
      <c r="L67" s="19" t="s">
        <v>691</v>
      </c>
      <c r="M67" s="20">
        <v>180000</v>
      </c>
      <c r="N67" s="19" t="s">
        <v>756</v>
      </c>
      <c r="O67" s="19" t="s">
        <v>854</v>
      </c>
      <c r="P67" s="19" t="s">
        <v>88</v>
      </c>
      <c r="Q67" s="19" t="s">
        <v>81</v>
      </c>
      <c r="R67" s="21">
        <v>42917</v>
      </c>
      <c r="S67" s="21">
        <v>43100</v>
      </c>
      <c r="T67" s="19" t="s">
        <v>74</v>
      </c>
      <c r="U67" s="19" t="s">
        <v>75</v>
      </c>
      <c r="V67" s="19" t="s">
        <v>96</v>
      </c>
      <c r="W67" s="19" t="s">
        <v>97</v>
      </c>
      <c r="X67" s="19" t="s">
        <v>83</v>
      </c>
      <c r="Y67" s="124" t="s">
        <v>757</v>
      </c>
      <c r="Z67" s="16" t="s">
        <v>674</v>
      </c>
      <c r="AA67" s="16" t="s">
        <v>674</v>
      </c>
      <c r="AB67" s="16" t="s">
        <v>674</v>
      </c>
      <c r="AC67" s="124" t="str">
        <f t="shared" si="71"/>
        <v>Capital News S.A. de C.V.</v>
      </c>
      <c r="AD67" s="22" t="s">
        <v>758</v>
      </c>
      <c r="AE67" s="23" t="s">
        <v>98</v>
      </c>
      <c r="AF67" s="23" t="s">
        <v>855</v>
      </c>
      <c r="AG67" s="19" t="s">
        <v>236</v>
      </c>
      <c r="AH67" s="19" t="s">
        <v>76</v>
      </c>
      <c r="AI67" s="19" t="s">
        <v>76</v>
      </c>
      <c r="AJ67" s="19" t="s">
        <v>753</v>
      </c>
      <c r="AK67" s="24">
        <f t="shared" si="72"/>
        <v>180000</v>
      </c>
      <c r="AL67" s="24">
        <f t="shared" si="73"/>
        <v>180000</v>
      </c>
      <c r="AM67" s="24">
        <f>30000*4</f>
        <v>120000</v>
      </c>
      <c r="AN67" s="19" t="s">
        <v>89</v>
      </c>
      <c r="AO67" s="25">
        <v>28942242.600000001</v>
      </c>
      <c r="AP67" s="26" t="s">
        <v>674</v>
      </c>
      <c r="AQ67" s="24">
        <f t="shared" si="74"/>
        <v>180000</v>
      </c>
      <c r="AR67" s="27">
        <f t="shared" si="75"/>
        <v>42917</v>
      </c>
      <c r="AS67" s="28" t="str">
        <f t="shared" si="76"/>
        <v>TMMEJ/COT/DCS/058/2017</v>
      </c>
      <c r="AT67" s="124" t="str">
        <f t="shared" si="77"/>
        <v xml:space="preserve">DIFUNSION DE MENSAJES DE PROGRAMAS Y ACTIVIDADES DEL H. AYUNTAMIENTO DE MORELIA </v>
      </c>
      <c r="AU67" s="17" t="s">
        <v>686</v>
      </c>
      <c r="AV67" s="124" t="s">
        <v>85</v>
      </c>
      <c r="AW67" s="29">
        <f t="shared" si="78"/>
        <v>180000</v>
      </c>
      <c r="AX67" s="29">
        <f t="shared" si="79"/>
        <v>180000</v>
      </c>
      <c r="AY67" s="27">
        <f t="shared" si="82"/>
        <v>42917</v>
      </c>
      <c r="AZ67" s="27">
        <f t="shared" si="81"/>
        <v>43100</v>
      </c>
      <c r="BA67" s="28" t="s">
        <v>759</v>
      </c>
    </row>
    <row r="68" spans="2:78" s="91" customFormat="1" ht="165.75" customHeight="1" x14ac:dyDescent="0.25">
      <c r="B68" s="19">
        <v>2017</v>
      </c>
      <c r="C68" s="124" t="s">
        <v>117</v>
      </c>
      <c r="D68" s="124" t="s">
        <v>94</v>
      </c>
      <c r="E68" s="124" t="s">
        <v>94</v>
      </c>
      <c r="F68" s="124" t="s">
        <v>232</v>
      </c>
      <c r="G68" s="124" t="s">
        <v>80</v>
      </c>
      <c r="H68" s="124" t="s">
        <v>95</v>
      </c>
      <c r="I68" s="12">
        <v>2017</v>
      </c>
      <c r="J68" s="16" t="s">
        <v>674</v>
      </c>
      <c r="K68" s="19" t="s">
        <v>690</v>
      </c>
      <c r="L68" s="19" t="s">
        <v>691</v>
      </c>
      <c r="M68" s="20">
        <v>37800</v>
      </c>
      <c r="N68" s="19" t="s">
        <v>760</v>
      </c>
      <c r="O68" s="19" t="s">
        <v>854</v>
      </c>
      <c r="P68" s="19" t="s">
        <v>88</v>
      </c>
      <c r="Q68" s="19" t="s">
        <v>81</v>
      </c>
      <c r="R68" s="21">
        <v>42737</v>
      </c>
      <c r="S68" s="21">
        <v>42766</v>
      </c>
      <c r="T68" s="19" t="s">
        <v>74</v>
      </c>
      <c r="U68" s="19" t="s">
        <v>75</v>
      </c>
      <c r="V68" s="19" t="s">
        <v>96</v>
      </c>
      <c r="W68" s="19" t="s">
        <v>97</v>
      </c>
      <c r="X68" s="19" t="s">
        <v>83</v>
      </c>
      <c r="Y68" s="124" t="s">
        <v>757</v>
      </c>
      <c r="Z68" s="16" t="s">
        <v>674</v>
      </c>
      <c r="AA68" s="16" t="s">
        <v>674</v>
      </c>
      <c r="AB68" s="16" t="s">
        <v>674</v>
      </c>
      <c r="AC68" s="124" t="str">
        <f t="shared" si="71"/>
        <v>Capital News S.A. de C.V.</v>
      </c>
      <c r="AD68" s="22" t="s">
        <v>758</v>
      </c>
      <c r="AE68" s="23" t="s">
        <v>98</v>
      </c>
      <c r="AF68" s="23" t="s">
        <v>855</v>
      </c>
      <c r="AG68" s="19" t="s">
        <v>236</v>
      </c>
      <c r="AH68" s="19" t="s">
        <v>76</v>
      </c>
      <c r="AI68" s="19" t="s">
        <v>76</v>
      </c>
      <c r="AJ68" s="19" t="s">
        <v>761</v>
      </c>
      <c r="AK68" s="24">
        <f t="shared" si="72"/>
        <v>37800</v>
      </c>
      <c r="AL68" s="24">
        <f t="shared" si="73"/>
        <v>37800</v>
      </c>
      <c r="AM68" s="24">
        <v>37800</v>
      </c>
      <c r="AN68" s="19" t="s">
        <v>89</v>
      </c>
      <c r="AO68" s="25">
        <v>28942242.600000001</v>
      </c>
      <c r="AP68" s="26" t="s">
        <v>674</v>
      </c>
      <c r="AQ68" s="24">
        <f t="shared" si="74"/>
        <v>37800</v>
      </c>
      <c r="AR68" s="27">
        <f t="shared" si="75"/>
        <v>42737</v>
      </c>
      <c r="AS68" s="28" t="str">
        <f t="shared" si="76"/>
        <v>TMMEJ/COT/DCS/057/2017</v>
      </c>
      <c r="AT68" s="124" t="str">
        <f t="shared" si="77"/>
        <v>DIFUSION CORRESPONDIENTE A LA CAMPAÑA DE AGUA SIN AUMENTO, DURANTE EL MES DE ENERO DEL 2017.</v>
      </c>
      <c r="AU68" s="17" t="s">
        <v>686</v>
      </c>
      <c r="AV68" s="124" t="s">
        <v>85</v>
      </c>
      <c r="AW68" s="29">
        <f t="shared" si="78"/>
        <v>37800</v>
      </c>
      <c r="AX68" s="29">
        <f t="shared" si="79"/>
        <v>37800</v>
      </c>
      <c r="AY68" s="27">
        <f t="shared" si="82"/>
        <v>42737</v>
      </c>
      <c r="AZ68" s="27">
        <f t="shared" si="81"/>
        <v>42766</v>
      </c>
      <c r="BA68" s="28">
        <v>116</v>
      </c>
    </row>
    <row r="69" spans="2:78" s="91" customFormat="1" ht="155.25" customHeight="1" x14ac:dyDescent="0.25">
      <c r="B69" s="19">
        <v>2017</v>
      </c>
      <c r="C69" s="124" t="s">
        <v>117</v>
      </c>
      <c r="D69" s="124" t="s">
        <v>94</v>
      </c>
      <c r="E69" s="124" t="s">
        <v>94</v>
      </c>
      <c r="F69" s="124" t="s">
        <v>232</v>
      </c>
      <c r="G69" s="124" t="s">
        <v>80</v>
      </c>
      <c r="H69" s="124" t="s">
        <v>95</v>
      </c>
      <c r="I69" s="12">
        <v>2017</v>
      </c>
      <c r="J69" s="16" t="s">
        <v>674</v>
      </c>
      <c r="K69" s="19" t="s">
        <v>690</v>
      </c>
      <c r="L69" s="19" t="s">
        <v>691</v>
      </c>
      <c r="M69" s="20">
        <v>37800</v>
      </c>
      <c r="N69" s="19" t="s">
        <v>762</v>
      </c>
      <c r="O69" s="19" t="s">
        <v>854</v>
      </c>
      <c r="P69" s="19" t="s">
        <v>88</v>
      </c>
      <c r="Q69" s="19" t="s">
        <v>81</v>
      </c>
      <c r="R69" s="21">
        <v>42737</v>
      </c>
      <c r="S69" s="21">
        <v>42766</v>
      </c>
      <c r="T69" s="19" t="s">
        <v>74</v>
      </c>
      <c r="U69" s="19" t="s">
        <v>75</v>
      </c>
      <c r="V69" s="19" t="s">
        <v>96</v>
      </c>
      <c r="W69" s="19" t="s">
        <v>97</v>
      </c>
      <c r="X69" s="19" t="s">
        <v>83</v>
      </c>
      <c r="Y69" s="124" t="s">
        <v>757</v>
      </c>
      <c r="Z69" s="16" t="s">
        <v>674</v>
      </c>
      <c r="AA69" s="16" t="s">
        <v>674</v>
      </c>
      <c r="AB69" s="16" t="s">
        <v>674</v>
      </c>
      <c r="AC69" s="124" t="str">
        <f t="shared" si="71"/>
        <v>Capital News S.A. de C.V.</v>
      </c>
      <c r="AD69" s="22" t="s">
        <v>758</v>
      </c>
      <c r="AE69" s="23" t="s">
        <v>98</v>
      </c>
      <c r="AF69" s="23" t="s">
        <v>855</v>
      </c>
      <c r="AG69" s="19" t="s">
        <v>236</v>
      </c>
      <c r="AH69" s="19" t="s">
        <v>76</v>
      </c>
      <c r="AI69" s="19" t="s">
        <v>76</v>
      </c>
      <c r="AJ69" s="19" t="s">
        <v>763</v>
      </c>
      <c r="AK69" s="24">
        <f t="shared" si="72"/>
        <v>37800</v>
      </c>
      <c r="AL69" s="24">
        <f t="shared" si="73"/>
        <v>37800</v>
      </c>
      <c r="AM69" s="24">
        <v>37800</v>
      </c>
      <c r="AN69" s="19" t="s">
        <v>89</v>
      </c>
      <c r="AO69" s="25">
        <v>28942242.600000001</v>
      </c>
      <c r="AP69" s="26" t="s">
        <v>674</v>
      </c>
      <c r="AQ69" s="24">
        <f t="shared" si="74"/>
        <v>37800</v>
      </c>
      <c r="AR69" s="27">
        <f t="shared" si="75"/>
        <v>42737</v>
      </c>
      <c r="AS69" s="28" t="str">
        <f t="shared" si="76"/>
        <v>TMMEJ/COT/DCS/039/2017</v>
      </c>
      <c r="AT69" s="124" t="str">
        <f t="shared" si="77"/>
        <v>DIFUSION CORRESPONDIENTE A LA CAMPAÑA DE PREDIAL Y DESCUENTOS, EN EL ME DE ENERO 2017</v>
      </c>
      <c r="AU69" s="17" t="s">
        <v>686</v>
      </c>
      <c r="AV69" s="124" t="s">
        <v>85</v>
      </c>
      <c r="AW69" s="29">
        <f t="shared" si="78"/>
        <v>37800</v>
      </c>
      <c r="AX69" s="29">
        <f t="shared" si="79"/>
        <v>37800</v>
      </c>
      <c r="AY69" s="27">
        <f t="shared" si="82"/>
        <v>42737</v>
      </c>
      <c r="AZ69" s="27">
        <f t="shared" si="81"/>
        <v>42766</v>
      </c>
      <c r="BA69" s="28">
        <v>117</v>
      </c>
    </row>
    <row r="70" spans="2:78" s="91" customFormat="1" ht="178.5" x14ac:dyDescent="0.25">
      <c r="B70" s="19">
        <v>2017</v>
      </c>
      <c r="C70" s="124" t="s">
        <v>117</v>
      </c>
      <c r="D70" s="124" t="s">
        <v>94</v>
      </c>
      <c r="E70" s="124" t="s">
        <v>94</v>
      </c>
      <c r="F70" s="124" t="s">
        <v>232</v>
      </c>
      <c r="G70" s="124" t="s">
        <v>80</v>
      </c>
      <c r="H70" s="124" t="s">
        <v>95</v>
      </c>
      <c r="I70" s="12">
        <v>2017</v>
      </c>
      <c r="J70" s="16" t="s">
        <v>674</v>
      </c>
      <c r="K70" s="19" t="s">
        <v>690</v>
      </c>
      <c r="L70" s="19" t="s">
        <v>691</v>
      </c>
      <c r="M70" s="20">
        <v>240000</v>
      </c>
      <c r="N70" s="19" t="s">
        <v>764</v>
      </c>
      <c r="O70" s="19" t="s">
        <v>854</v>
      </c>
      <c r="P70" s="19" t="s">
        <v>88</v>
      </c>
      <c r="Q70" s="19" t="s">
        <v>81</v>
      </c>
      <c r="R70" s="21">
        <v>42948</v>
      </c>
      <c r="S70" s="21">
        <v>42978</v>
      </c>
      <c r="T70" s="19" t="s">
        <v>74</v>
      </c>
      <c r="U70" s="19" t="s">
        <v>75</v>
      </c>
      <c r="V70" s="19" t="s">
        <v>96</v>
      </c>
      <c r="W70" s="19" t="s">
        <v>97</v>
      </c>
      <c r="X70" s="19" t="s">
        <v>83</v>
      </c>
      <c r="Y70" s="124" t="s">
        <v>765</v>
      </c>
      <c r="Z70" s="16" t="s">
        <v>674</v>
      </c>
      <c r="AA70" s="16" t="s">
        <v>674</v>
      </c>
      <c r="AB70" s="16" t="s">
        <v>674</v>
      </c>
      <c r="AC70" s="124" t="str">
        <f t="shared" si="71"/>
        <v>Medio Entertainment S.A. de C.V.</v>
      </c>
      <c r="AD70" s="22" t="s">
        <v>100</v>
      </c>
      <c r="AE70" s="23" t="s">
        <v>98</v>
      </c>
      <c r="AF70" s="23" t="s">
        <v>855</v>
      </c>
      <c r="AG70" s="19" t="s">
        <v>236</v>
      </c>
      <c r="AH70" s="19" t="s">
        <v>76</v>
      </c>
      <c r="AI70" s="19" t="s">
        <v>76</v>
      </c>
      <c r="AJ70" s="19" t="s">
        <v>766</v>
      </c>
      <c r="AK70" s="24">
        <f t="shared" si="72"/>
        <v>240000</v>
      </c>
      <c r="AL70" s="24">
        <f t="shared" si="73"/>
        <v>240000</v>
      </c>
      <c r="AM70" s="24">
        <v>240000</v>
      </c>
      <c r="AN70" s="19" t="s">
        <v>89</v>
      </c>
      <c r="AO70" s="25">
        <v>28942242.600000001</v>
      </c>
      <c r="AP70" s="26" t="s">
        <v>674</v>
      </c>
      <c r="AQ70" s="24">
        <f t="shared" si="74"/>
        <v>240000</v>
      </c>
      <c r="AR70" s="27">
        <f t="shared" si="75"/>
        <v>42948</v>
      </c>
      <c r="AS70" s="28" t="str">
        <f t="shared" si="76"/>
        <v>TMMEJ/COT/DCS/087/2017</v>
      </c>
      <c r="AT70" s="124" t="str">
        <f t="shared" si="77"/>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AU70" s="17" t="s">
        <v>686</v>
      </c>
      <c r="AV70" s="124" t="s">
        <v>85</v>
      </c>
      <c r="AW70" s="29">
        <f t="shared" si="78"/>
        <v>240000</v>
      </c>
      <c r="AX70" s="29">
        <f t="shared" si="79"/>
        <v>240000</v>
      </c>
      <c r="AY70" s="27">
        <f t="shared" si="82"/>
        <v>42948</v>
      </c>
      <c r="AZ70" s="27">
        <f t="shared" si="81"/>
        <v>42978</v>
      </c>
      <c r="BA70" s="28" t="s">
        <v>767</v>
      </c>
    </row>
    <row r="71" spans="2:78" s="91" customFormat="1" ht="105" x14ac:dyDescent="0.25">
      <c r="B71" s="19">
        <v>2017</v>
      </c>
      <c r="C71" s="124" t="s">
        <v>117</v>
      </c>
      <c r="D71" s="124" t="s">
        <v>94</v>
      </c>
      <c r="E71" s="124" t="s">
        <v>94</v>
      </c>
      <c r="F71" s="124" t="s">
        <v>232</v>
      </c>
      <c r="G71" s="124" t="s">
        <v>80</v>
      </c>
      <c r="H71" s="124" t="s">
        <v>95</v>
      </c>
      <c r="I71" s="12">
        <v>2017</v>
      </c>
      <c r="J71" s="16" t="s">
        <v>674</v>
      </c>
      <c r="K71" s="19" t="s">
        <v>690</v>
      </c>
      <c r="L71" s="19" t="s">
        <v>691</v>
      </c>
      <c r="M71" s="20">
        <v>290000</v>
      </c>
      <c r="N71" s="19" t="s">
        <v>768</v>
      </c>
      <c r="O71" s="19" t="s">
        <v>854</v>
      </c>
      <c r="P71" s="19" t="s">
        <v>88</v>
      </c>
      <c r="Q71" s="19" t="s">
        <v>81</v>
      </c>
      <c r="R71" s="21">
        <v>42917</v>
      </c>
      <c r="S71" s="21">
        <v>42947</v>
      </c>
      <c r="T71" s="19" t="s">
        <v>74</v>
      </c>
      <c r="U71" s="19" t="s">
        <v>75</v>
      </c>
      <c r="V71" s="19" t="s">
        <v>96</v>
      </c>
      <c r="W71" s="19" t="s">
        <v>97</v>
      </c>
      <c r="X71" s="19" t="s">
        <v>83</v>
      </c>
      <c r="Y71" s="124" t="s">
        <v>734</v>
      </c>
      <c r="Z71" s="16" t="s">
        <v>674</v>
      </c>
      <c r="AA71" s="16" t="s">
        <v>674</v>
      </c>
      <c r="AB71" s="16" t="s">
        <v>674</v>
      </c>
      <c r="AC71" s="124" t="str">
        <f t="shared" si="71"/>
        <v>Canal 13 de Michoacán S.A. de C.V.</v>
      </c>
      <c r="AD71" s="22" t="s">
        <v>212</v>
      </c>
      <c r="AE71" s="23" t="s">
        <v>98</v>
      </c>
      <c r="AF71" s="23" t="s">
        <v>855</v>
      </c>
      <c r="AG71" s="19" t="s">
        <v>236</v>
      </c>
      <c r="AH71" s="19" t="s">
        <v>76</v>
      </c>
      <c r="AI71" s="19" t="s">
        <v>76</v>
      </c>
      <c r="AJ71" s="19" t="s">
        <v>867</v>
      </c>
      <c r="AK71" s="24">
        <f t="shared" si="72"/>
        <v>290000</v>
      </c>
      <c r="AL71" s="24">
        <f t="shared" si="73"/>
        <v>290000</v>
      </c>
      <c r="AM71" s="24">
        <v>290000</v>
      </c>
      <c r="AN71" s="19" t="s">
        <v>89</v>
      </c>
      <c r="AO71" s="25">
        <v>28942242.600000001</v>
      </c>
      <c r="AP71" s="26" t="s">
        <v>674</v>
      </c>
      <c r="AQ71" s="24">
        <f t="shared" si="74"/>
        <v>290000</v>
      </c>
      <c r="AR71" s="27">
        <f t="shared" si="75"/>
        <v>42917</v>
      </c>
      <c r="AS71" s="28" t="str">
        <f t="shared" si="76"/>
        <v>TMMEJ/COT/DCS/082/2017</v>
      </c>
      <c r="AT71" s="124" t="str">
        <f t="shared" si="77"/>
        <v>Difusión de las Campañas denominadas: "Beneficios de la Peatonalización" y "Más de 400 obras construidas"</v>
      </c>
      <c r="AU71" s="17" t="s">
        <v>686</v>
      </c>
      <c r="AV71" s="124" t="s">
        <v>85</v>
      </c>
      <c r="AW71" s="29">
        <f t="shared" si="78"/>
        <v>290000</v>
      </c>
      <c r="AX71" s="29">
        <f t="shared" si="79"/>
        <v>290000</v>
      </c>
      <c r="AY71" s="27">
        <f t="shared" si="82"/>
        <v>42917</v>
      </c>
      <c r="AZ71" s="27">
        <f t="shared" si="81"/>
        <v>42947</v>
      </c>
      <c r="BA71" s="28" t="s">
        <v>769</v>
      </c>
    </row>
    <row r="72" spans="2:78" s="91" customFormat="1" ht="168" x14ac:dyDescent="0.25">
      <c r="B72" s="19">
        <v>2017</v>
      </c>
      <c r="C72" s="124" t="s">
        <v>117</v>
      </c>
      <c r="D72" s="124" t="s">
        <v>94</v>
      </c>
      <c r="E72" s="124" t="s">
        <v>94</v>
      </c>
      <c r="F72" s="124" t="s">
        <v>232</v>
      </c>
      <c r="G72" s="124" t="s">
        <v>80</v>
      </c>
      <c r="H72" s="124" t="s">
        <v>95</v>
      </c>
      <c r="I72" s="12">
        <v>2017</v>
      </c>
      <c r="J72" s="16" t="s">
        <v>674</v>
      </c>
      <c r="K72" s="19" t="s">
        <v>690</v>
      </c>
      <c r="L72" s="19" t="s">
        <v>691</v>
      </c>
      <c r="M72" s="20">
        <v>116000</v>
      </c>
      <c r="N72" s="19" t="s">
        <v>770</v>
      </c>
      <c r="O72" s="19" t="s">
        <v>854</v>
      </c>
      <c r="P72" s="19" t="s">
        <v>88</v>
      </c>
      <c r="Q72" s="19" t="s">
        <v>81</v>
      </c>
      <c r="R72" s="21">
        <v>42917</v>
      </c>
      <c r="S72" s="21">
        <v>42947</v>
      </c>
      <c r="T72" s="19" t="s">
        <v>74</v>
      </c>
      <c r="U72" s="19" t="s">
        <v>75</v>
      </c>
      <c r="V72" s="19" t="s">
        <v>96</v>
      </c>
      <c r="W72" s="19" t="s">
        <v>97</v>
      </c>
      <c r="X72" s="19" t="s">
        <v>83</v>
      </c>
      <c r="Y72" s="124" t="s">
        <v>771</v>
      </c>
      <c r="Z72" s="16" t="s">
        <v>674</v>
      </c>
      <c r="AA72" s="16" t="s">
        <v>674</v>
      </c>
      <c r="AB72" s="16" t="s">
        <v>674</v>
      </c>
      <c r="AC72" s="124" t="str">
        <f t="shared" si="71"/>
        <v>Radio Trenu S.A. de C.V</v>
      </c>
      <c r="AD72" s="22" t="s">
        <v>122</v>
      </c>
      <c r="AE72" s="23" t="s">
        <v>98</v>
      </c>
      <c r="AF72" s="23" t="s">
        <v>855</v>
      </c>
      <c r="AG72" s="19" t="s">
        <v>236</v>
      </c>
      <c r="AH72" s="19" t="s">
        <v>76</v>
      </c>
      <c r="AI72" s="19" t="s">
        <v>76</v>
      </c>
      <c r="AJ72" s="19" t="s">
        <v>772</v>
      </c>
      <c r="AK72" s="24">
        <f t="shared" si="72"/>
        <v>116000</v>
      </c>
      <c r="AL72" s="24">
        <f t="shared" si="73"/>
        <v>116000</v>
      </c>
      <c r="AM72" s="24">
        <v>116000</v>
      </c>
      <c r="AN72" s="19" t="s">
        <v>89</v>
      </c>
      <c r="AO72" s="25">
        <v>28942242.600000001</v>
      </c>
      <c r="AP72" s="26" t="s">
        <v>674</v>
      </c>
      <c r="AQ72" s="24">
        <f t="shared" si="74"/>
        <v>116000</v>
      </c>
      <c r="AR72" s="27">
        <f t="shared" si="75"/>
        <v>42917</v>
      </c>
      <c r="AS72" s="28" t="str">
        <f t="shared" si="76"/>
        <v>TMMEJ/COT/DCS/079/2017</v>
      </c>
      <c r="AT72" s="124" t="str">
        <f t="shared" si="77"/>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AU72" s="17" t="s">
        <v>686</v>
      </c>
      <c r="AV72" s="124" t="s">
        <v>85</v>
      </c>
      <c r="AW72" s="29">
        <f t="shared" si="78"/>
        <v>116000</v>
      </c>
      <c r="AX72" s="29">
        <f t="shared" si="79"/>
        <v>116000</v>
      </c>
      <c r="AY72" s="27">
        <f t="shared" si="82"/>
        <v>42917</v>
      </c>
      <c r="AZ72" s="27">
        <f t="shared" si="81"/>
        <v>42947</v>
      </c>
      <c r="BA72" s="28" t="s">
        <v>773</v>
      </c>
    </row>
    <row r="73" spans="2:78" s="91" customFormat="1" ht="105" x14ac:dyDescent="0.25">
      <c r="B73" s="19">
        <v>2017</v>
      </c>
      <c r="C73" s="124" t="s">
        <v>117</v>
      </c>
      <c r="D73" s="124" t="s">
        <v>94</v>
      </c>
      <c r="E73" s="124" t="s">
        <v>94</v>
      </c>
      <c r="F73" s="124" t="s">
        <v>232</v>
      </c>
      <c r="G73" s="124" t="s">
        <v>80</v>
      </c>
      <c r="H73" s="124" t="s">
        <v>95</v>
      </c>
      <c r="I73" s="12">
        <v>2017</v>
      </c>
      <c r="J73" s="16" t="s">
        <v>674</v>
      </c>
      <c r="K73" s="19" t="s">
        <v>690</v>
      </c>
      <c r="L73" s="19" t="s">
        <v>691</v>
      </c>
      <c r="M73" s="20">
        <v>235000</v>
      </c>
      <c r="N73" s="19" t="s">
        <v>774</v>
      </c>
      <c r="O73" s="19" t="s">
        <v>854</v>
      </c>
      <c r="P73" s="19" t="s">
        <v>88</v>
      </c>
      <c r="Q73" s="19" t="s">
        <v>81</v>
      </c>
      <c r="R73" s="21">
        <v>42917</v>
      </c>
      <c r="S73" s="21">
        <v>42947</v>
      </c>
      <c r="T73" s="19" t="s">
        <v>74</v>
      </c>
      <c r="U73" s="19" t="s">
        <v>75</v>
      </c>
      <c r="V73" s="19" t="s">
        <v>96</v>
      </c>
      <c r="W73" s="19" t="s">
        <v>97</v>
      </c>
      <c r="X73" s="19" t="s">
        <v>83</v>
      </c>
      <c r="Y73" s="124" t="s">
        <v>738</v>
      </c>
      <c r="Z73" s="16" t="s">
        <v>674</v>
      </c>
      <c r="AA73" s="16" t="s">
        <v>674</v>
      </c>
      <c r="AB73" s="16" t="s">
        <v>674</v>
      </c>
      <c r="AC73" s="124" t="str">
        <f t="shared" si="71"/>
        <v>La Voz de Michoacán S.A. de C.V.</v>
      </c>
      <c r="AD73" s="22" t="s">
        <v>112</v>
      </c>
      <c r="AE73" s="23" t="s">
        <v>98</v>
      </c>
      <c r="AF73" s="23" t="s">
        <v>855</v>
      </c>
      <c r="AG73" s="19" t="s">
        <v>236</v>
      </c>
      <c r="AH73" s="19" t="s">
        <v>76</v>
      </c>
      <c r="AI73" s="19" t="s">
        <v>76</v>
      </c>
      <c r="AJ73" s="19" t="s">
        <v>775</v>
      </c>
      <c r="AK73" s="24">
        <f t="shared" si="72"/>
        <v>235000</v>
      </c>
      <c r="AL73" s="24">
        <f t="shared" si="73"/>
        <v>235000</v>
      </c>
      <c r="AM73" s="24">
        <v>235000</v>
      </c>
      <c r="AN73" s="19" t="s">
        <v>89</v>
      </c>
      <c r="AO73" s="25">
        <v>28942242.600000001</v>
      </c>
      <c r="AP73" s="26" t="s">
        <v>674</v>
      </c>
      <c r="AQ73" s="24">
        <f t="shared" si="74"/>
        <v>235000</v>
      </c>
      <c r="AR73" s="27">
        <f t="shared" si="75"/>
        <v>42917</v>
      </c>
      <c r="AS73" s="28" t="str">
        <f t="shared" si="76"/>
        <v>TMMEJ/COT/DCS/077/2017</v>
      </c>
      <c r="AT73" s="124" t="str">
        <f t="shared" si="77"/>
        <v>La difusión de las campañas denominadas: “Estamos Construyendo Obras como Nunca”, “Estamos trabajando como Nunca”, “Programa Coinversión Social” y “Dona Bomberos”</v>
      </c>
      <c r="AU73" s="17" t="s">
        <v>686</v>
      </c>
      <c r="AV73" s="124" t="s">
        <v>85</v>
      </c>
      <c r="AW73" s="29">
        <f t="shared" si="78"/>
        <v>235000</v>
      </c>
      <c r="AX73" s="29">
        <f t="shared" si="79"/>
        <v>235000</v>
      </c>
      <c r="AY73" s="27">
        <f t="shared" si="82"/>
        <v>42917</v>
      </c>
      <c r="AZ73" s="27">
        <f t="shared" si="81"/>
        <v>42947</v>
      </c>
      <c r="BA73" s="28" t="s">
        <v>776</v>
      </c>
    </row>
    <row r="74" spans="2:78" s="91" customFormat="1" ht="115.5" x14ac:dyDescent="0.25">
      <c r="B74" s="19">
        <v>2017</v>
      </c>
      <c r="C74" s="124" t="s">
        <v>117</v>
      </c>
      <c r="D74" s="124" t="s">
        <v>94</v>
      </c>
      <c r="E74" s="124" t="s">
        <v>94</v>
      </c>
      <c r="F74" s="124" t="s">
        <v>232</v>
      </c>
      <c r="G74" s="124" t="s">
        <v>80</v>
      </c>
      <c r="H74" s="124" t="s">
        <v>95</v>
      </c>
      <c r="I74" s="12">
        <v>2017</v>
      </c>
      <c r="J74" s="16" t="s">
        <v>674</v>
      </c>
      <c r="K74" s="19" t="s">
        <v>690</v>
      </c>
      <c r="L74" s="19" t="s">
        <v>691</v>
      </c>
      <c r="M74" s="20">
        <v>240000</v>
      </c>
      <c r="N74" s="19" t="s">
        <v>777</v>
      </c>
      <c r="O74" s="19" t="s">
        <v>854</v>
      </c>
      <c r="P74" s="19" t="s">
        <v>88</v>
      </c>
      <c r="Q74" s="19" t="s">
        <v>81</v>
      </c>
      <c r="R74" s="21">
        <v>42917</v>
      </c>
      <c r="S74" s="21">
        <v>42947</v>
      </c>
      <c r="T74" s="19" t="s">
        <v>74</v>
      </c>
      <c r="U74" s="19" t="s">
        <v>75</v>
      </c>
      <c r="V74" s="19" t="s">
        <v>96</v>
      </c>
      <c r="W74" s="19" t="s">
        <v>97</v>
      </c>
      <c r="X74" s="19" t="s">
        <v>83</v>
      </c>
      <c r="Y74" s="124" t="s">
        <v>765</v>
      </c>
      <c r="Z74" s="16" t="s">
        <v>674</v>
      </c>
      <c r="AA74" s="16" t="s">
        <v>674</v>
      </c>
      <c r="AB74" s="16" t="s">
        <v>674</v>
      </c>
      <c r="AC74" s="124" t="str">
        <f t="shared" si="71"/>
        <v>Medio Entertainment S.A. de C.V.</v>
      </c>
      <c r="AD74" s="22" t="s">
        <v>100</v>
      </c>
      <c r="AE74" s="23" t="s">
        <v>98</v>
      </c>
      <c r="AF74" s="23" t="s">
        <v>855</v>
      </c>
      <c r="AG74" s="19" t="s">
        <v>236</v>
      </c>
      <c r="AH74" s="19" t="s">
        <v>76</v>
      </c>
      <c r="AI74" s="19" t="s">
        <v>76</v>
      </c>
      <c r="AJ74" s="19" t="s">
        <v>778</v>
      </c>
      <c r="AK74" s="24">
        <f t="shared" si="72"/>
        <v>240000</v>
      </c>
      <c r="AL74" s="24">
        <f t="shared" si="73"/>
        <v>240000</v>
      </c>
      <c r="AM74" s="24">
        <v>240000</v>
      </c>
      <c r="AN74" s="19" t="s">
        <v>89</v>
      </c>
      <c r="AO74" s="25">
        <v>28942242.600000001</v>
      </c>
      <c r="AP74" s="26" t="s">
        <v>674</v>
      </c>
      <c r="AQ74" s="24">
        <f t="shared" si="74"/>
        <v>240000</v>
      </c>
      <c r="AR74" s="27">
        <f t="shared" si="75"/>
        <v>42917</v>
      </c>
      <c r="AS74" s="28" t="str">
        <f t="shared" si="76"/>
        <v>TMMEJ/COT/DCS/078/2017</v>
      </c>
      <c r="AT74" s="124" t="str">
        <f t="shared" si="77"/>
        <v>La difusión de las campañas denominadas: “Prevención de Inundaciones y Lluvias”; “Campaña 1, 2, 3 uso de la Glorieta”; “Más de 400 obras construidas”; “Entrega de Aparatos Auditivos y Movilidad”; “Beneficios de la Peatonalización”</v>
      </c>
      <c r="AU74" s="17" t="s">
        <v>686</v>
      </c>
      <c r="AV74" s="124" t="s">
        <v>85</v>
      </c>
      <c r="AW74" s="29">
        <f t="shared" si="78"/>
        <v>240000</v>
      </c>
      <c r="AX74" s="29">
        <f t="shared" si="79"/>
        <v>240000</v>
      </c>
      <c r="AY74" s="27">
        <f t="shared" si="82"/>
        <v>42917</v>
      </c>
      <c r="AZ74" s="27">
        <f t="shared" si="81"/>
        <v>42947</v>
      </c>
      <c r="BA74" s="28" t="s">
        <v>779</v>
      </c>
    </row>
    <row r="75" spans="2:78" s="91" customFormat="1" ht="105" x14ac:dyDescent="0.25">
      <c r="B75" s="10">
        <v>2017</v>
      </c>
      <c r="C75" s="14" t="s">
        <v>117</v>
      </c>
      <c r="D75" s="14" t="s">
        <v>94</v>
      </c>
      <c r="E75" s="14" t="s">
        <v>94</v>
      </c>
      <c r="F75" s="14" t="s">
        <v>232</v>
      </c>
      <c r="G75" s="14" t="s">
        <v>80</v>
      </c>
      <c r="H75" s="14" t="s">
        <v>95</v>
      </c>
      <c r="I75" s="12">
        <v>2017</v>
      </c>
      <c r="J75" s="7" t="s">
        <v>675</v>
      </c>
      <c r="K75" s="10" t="s">
        <v>72</v>
      </c>
      <c r="L75" s="10" t="s">
        <v>73</v>
      </c>
      <c r="M75" s="46">
        <v>179200</v>
      </c>
      <c r="N75" s="10" t="s">
        <v>661</v>
      </c>
      <c r="O75" s="10" t="s">
        <v>854</v>
      </c>
      <c r="P75" s="10" t="s">
        <v>88</v>
      </c>
      <c r="Q75" s="10" t="s">
        <v>81</v>
      </c>
      <c r="R75" s="47">
        <v>42979</v>
      </c>
      <c r="S75" s="47">
        <v>43100</v>
      </c>
      <c r="T75" s="10" t="s">
        <v>74</v>
      </c>
      <c r="U75" s="10" t="s">
        <v>75</v>
      </c>
      <c r="V75" s="10" t="s">
        <v>96</v>
      </c>
      <c r="W75" s="10" t="s">
        <v>97</v>
      </c>
      <c r="X75" s="10" t="s">
        <v>83</v>
      </c>
      <c r="Y75" s="14" t="s">
        <v>868</v>
      </c>
      <c r="Z75" s="16" t="s">
        <v>674</v>
      </c>
      <c r="AA75" s="16" t="s">
        <v>674</v>
      </c>
      <c r="AB75" s="16" t="s">
        <v>674</v>
      </c>
      <c r="AC75" s="14" t="str">
        <f>Y75</f>
        <v>Televisión Marmor S.A. de C.V.</v>
      </c>
      <c r="AD75" s="123" t="s">
        <v>402</v>
      </c>
      <c r="AE75" s="49" t="s">
        <v>98</v>
      </c>
      <c r="AF75" s="49" t="s">
        <v>855</v>
      </c>
      <c r="AG75" s="10" t="s">
        <v>236</v>
      </c>
      <c r="AH75" s="10" t="s">
        <v>76</v>
      </c>
      <c r="AI75" s="10" t="s">
        <v>76</v>
      </c>
      <c r="AJ75" s="10" t="s">
        <v>869</v>
      </c>
      <c r="AK75" s="50">
        <f>M75</f>
        <v>179200</v>
      </c>
      <c r="AL75" s="50">
        <f>AK75</f>
        <v>179200</v>
      </c>
      <c r="AM75" s="50">
        <f>44800*0</f>
        <v>0</v>
      </c>
      <c r="AN75" s="10" t="s">
        <v>89</v>
      </c>
      <c r="AO75" s="51">
        <v>28942242.600000001</v>
      </c>
      <c r="AP75" s="26" t="s">
        <v>674</v>
      </c>
      <c r="AQ75" s="50">
        <f>M75</f>
        <v>179200</v>
      </c>
      <c r="AR75" s="52">
        <f>R75</f>
        <v>42979</v>
      </c>
      <c r="AS75" s="53" t="str">
        <f>N75</f>
        <v>TMMEJ/COT/DCS/064/2017</v>
      </c>
      <c r="AT75" s="14" t="str">
        <f>AJ75</f>
        <v>Difusión y Divulgación de los proyectos y avances de las diferentes actividades que realiza e Ayuntamiento de Morelia, Michoacán.</v>
      </c>
      <c r="AU75" s="18" t="s">
        <v>686</v>
      </c>
      <c r="AV75" s="14" t="s">
        <v>85</v>
      </c>
      <c r="AW75" s="54">
        <f>M75</f>
        <v>179200</v>
      </c>
      <c r="AX75" s="54">
        <f>AW75</f>
        <v>179200</v>
      </c>
      <c r="AY75" s="52">
        <f t="shared" ref="AY75:AY85" si="83">R75</f>
        <v>42979</v>
      </c>
      <c r="AZ75" s="52">
        <f t="shared" si="81"/>
        <v>43100</v>
      </c>
      <c r="BA75" s="53" t="s">
        <v>674</v>
      </c>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row>
    <row r="76" spans="2:78" s="91" customFormat="1" ht="105" x14ac:dyDescent="0.25">
      <c r="B76" s="11">
        <v>2017</v>
      </c>
      <c r="C76" s="12" t="s">
        <v>117</v>
      </c>
      <c r="D76" s="12" t="s">
        <v>94</v>
      </c>
      <c r="E76" s="12" t="s">
        <v>94</v>
      </c>
      <c r="F76" s="12" t="s">
        <v>232</v>
      </c>
      <c r="G76" s="12" t="s">
        <v>80</v>
      </c>
      <c r="H76" s="12" t="s">
        <v>95</v>
      </c>
      <c r="I76" s="12">
        <v>2017</v>
      </c>
      <c r="J76" s="7" t="s">
        <v>675</v>
      </c>
      <c r="K76" s="11" t="s">
        <v>72</v>
      </c>
      <c r="L76" s="11" t="s">
        <v>73</v>
      </c>
      <c r="M76" s="55">
        <v>240000</v>
      </c>
      <c r="N76" s="11" t="s">
        <v>654</v>
      </c>
      <c r="O76" s="11" t="s">
        <v>854</v>
      </c>
      <c r="P76" s="11" t="s">
        <v>88</v>
      </c>
      <c r="Q76" s="11" t="s">
        <v>81</v>
      </c>
      <c r="R76" s="56">
        <v>42887</v>
      </c>
      <c r="S76" s="56">
        <v>43008</v>
      </c>
      <c r="T76" s="11" t="s">
        <v>74</v>
      </c>
      <c r="U76" s="11" t="s">
        <v>75</v>
      </c>
      <c r="V76" s="11" t="s">
        <v>96</v>
      </c>
      <c r="W76" s="11" t="s">
        <v>97</v>
      </c>
      <c r="X76" s="11" t="s">
        <v>83</v>
      </c>
      <c r="Y76" s="12" t="s">
        <v>133</v>
      </c>
      <c r="Z76" s="16" t="s">
        <v>674</v>
      </c>
      <c r="AA76" s="16" t="s">
        <v>674</v>
      </c>
      <c r="AB76" s="16" t="s">
        <v>674</v>
      </c>
      <c r="AC76" s="12" t="str">
        <f>Y76</f>
        <v>Corporación Morelia Multimedia S.A de C.V</v>
      </c>
      <c r="AD76" s="58" t="s">
        <v>134</v>
      </c>
      <c r="AE76" s="3" t="s">
        <v>98</v>
      </c>
      <c r="AF76" s="3" t="s">
        <v>855</v>
      </c>
      <c r="AG76" s="11" t="s">
        <v>236</v>
      </c>
      <c r="AH76" s="11" t="s">
        <v>76</v>
      </c>
      <c r="AI76" s="11" t="s">
        <v>76</v>
      </c>
      <c r="AJ76" s="11" t="s">
        <v>655</v>
      </c>
      <c r="AK76" s="59">
        <f>M76</f>
        <v>240000</v>
      </c>
      <c r="AL76" s="59">
        <f>AK76</f>
        <v>240000</v>
      </c>
      <c r="AM76" s="59">
        <f>60000*2</f>
        <v>120000</v>
      </c>
      <c r="AN76" s="11" t="s">
        <v>89</v>
      </c>
      <c r="AO76" s="60">
        <v>28942242.600000001</v>
      </c>
      <c r="AP76" s="26" t="s">
        <v>674</v>
      </c>
      <c r="AQ76" s="59">
        <f>M76</f>
        <v>240000</v>
      </c>
      <c r="AR76" s="52">
        <f>R76</f>
        <v>42887</v>
      </c>
      <c r="AS76" s="53" t="str">
        <f>N76</f>
        <v>TMMEJ/COT/DCS/049/2017</v>
      </c>
      <c r="AT76" s="12" t="str">
        <f>AJ76</f>
        <v>Servicios de difusión de mensajes en radio, para la divulgación de los proyectos y avances de las diferentes actividades que realiza el H. Ayuntamiento de Morelia para lograr una mejor ciudad para todos sus habitantes.</v>
      </c>
      <c r="AU76" s="18" t="s">
        <v>686</v>
      </c>
      <c r="AV76" s="12" t="s">
        <v>85</v>
      </c>
      <c r="AW76" s="54">
        <f>M76</f>
        <v>240000</v>
      </c>
      <c r="AX76" s="54">
        <f>AW76</f>
        <v>240000</v>
      </c>
      <c r="AY76" s="52">
        <f t="shared" si="83"/>
        <v>42887</v>
      </c>
      <c r="AZ76" s="52">
        <f t="shared" si="81"/>
        <v>43008</v>
      </c>
      <c r="BA76" s="53" t="s">
        <v>656</v>
      </c>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row>
    <row r="77" spans="2:78" s="91" customFormat="1" ht="105" x14ac:dyDescent="0.25">
      <c r="B77" s="11">
        <v>2017</v>
      </c>
      <c r="C77" s="12" t="s">
        <v>117</v>
      </c>
      <c r="D77" s="12" t="s">
        <v>94</v>
      </c>
      <c r="E77" s="12" t="s">
        <v>94</v>
      </c>
      <c r="F77" s="12" t="s">
        <v>232</v>
      </c>
      <c r="G77" s="12" t="s">
        <v>80</v>
      </c>
      <c r="H77" s="12" t="s">
        <v>95</v>
      </c>
      <c r="I77" s="12">
        <v>2017</v>
      </c>
      <c r="J77" s="7" t="s">
        <v>675</v>
      </c>
      <c r="K77" s="11" t="s">
        <v>72</v>
      </c>
      <c r="L77" s="11" t="s">
        <v>73</v>
      </c>
      <c r="M77" s="55">
        <v>180000</v>
      </c>
      <c r="N77" s="11" t="s">
        <v>657</v>
      </c>
      <c r="O77" s="11" t="s">
        <v>854</v>
      </c>
      <c r="P77" s="11" t="s">
        <v>88</v>
      </c>
      <c r="Q77" s="11" t="s">
        <v>81</v>
      </c>
      <c r="R77" s="56">
        <v>43009</v>
      </c>
      <c r="S77" s="56">
        <v>43100</v>
      </c>
      <c r="T77" s="11" t="s">
        <v>74</v>
      </c>
      <c r="U77" s="11" t="s">
        <v>75</v>
      </c>
      <c r="V77" s="11" t="s">
        <v>96</v>
      </c>
      <c r="W77" s="11" t="s">
        <v>97</v>
      </c>
      <c r="X77" s="11" t="s">
        <v>83</v>
      </c>
      <c r="Y77" s="12" t="s">
        <v>133</v>
      </c>
      <c r="Z77" s="16" t="s">
        <v>674</v>
      </c>
      <c r="AA77" s="16" t="s">
        <v>674</v>
      </c>
      <c r="AB77" s="16" t="s">
        <v>674</v>
      </c>
      <c r="AC77" s="12" t="str">
        <f>Y77</f>
        <v>Corporación Morelia Multimedia S.A de C.V</v>
      </c>
      <c r="AD77" s="58" t="s">
        <v>134</v>
      </c>
      <c r="AE77" s="3" t="s">
        <v>98</v>
      </c>
      <c r="AF77" s="3" t="s">
        <v>855</v>
      </c>
      <c r="AG77" s="11" t="s">
        <v>236</v>
      </c>
      <c r="AH77" s="11" t="s">
        <v>76</v>
      </c>
      <c r="AI77" s="11" t="s">
        <v>76</v>
      </c>
      <c r="AJ77" s="11" t="s">
        <v>870</v>
      </c>
      <c r="AK77" s="59">
        <f>M77</f>
        <v>180000</v>
      </c>
      <c r="AL77" s="59">
        <f>AK77</f>
        <v>180000</v>
      </c>
      <c r="AM77" s="59">
        <f>60000*0</f>
        <v>0</v>
      </c>
      <c r="AN77" s="11" t="s">
        <v>89</v>
      </c>
      <c r="AO77" s="60">
        <v>28942242.600000001</v>
      </c>
      <c r="AP77" s="26" t="s">
        <v>674</v>
      </c>
      <c r="AQ77" s="59">
        <f>M77</f>
        <v>180000</v>
      </c>
      <c r="AR77" s="52">
        <f>R77</f>
        <v>43009</v>
      </c>
      <c r="AS77" s="53" t="str">
        <f>N77</f>
        <v>TMMEJ/COT/DCS/050/2017</v>
      </c>
      <c r="AT77" s="12" t="str">
        <f>AJ77</f>
        <v>Servicios de difusión de mensajes en radio, para dar a conocer a la ciudadanía de Morelia en general, las acciones, actividades, programas y campañas realizadas por el H. Ayuntamiento de Morelia en favor de los morelianos.</v>
      </c>
      <c r="AU77" s="18" t="s">
        <v>686</v>
      </c>
      <c r="AV77" s="12" t="s">
        <v>85</v>
      </c>
      <c r="AW77" s="54">
        <f>M77</f>
        <v>180000</v>
      </c>
      <c r="AX77" s="54">
        <f>AW77</f>
        <v>180000</v>
      </c>
      <c r="AY77" s="52">
        <f t="shared" si="83"/>
        <v>43009</v>
      </c>
      <c r="AZ77" s="52">
        <f t="shared" si="81"/>
        <v>43100</v>
      </c>
      <c r="BA77" s="53" t="s">
        <v>674</v>
      </c>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row>
    <row r="78" spans="2:78" s="91" customFormat="1" ht="105" x14ac:dyDescent="0.25">
      <c r="B78" s="11">
        <v>2017</v>
      </c>
      <c r="C78" s="12" t="s">
        <v>117</v>
      </c>
      <c r="D78" s="12" t="s">
        <v>94</v>
      </c>
      <c r="E78" s="12" t="s">
        <v>94</v>
      </c>
      <c r="F78" s="12" t="s">
        <v>232</v>
      </c>
      <c r="G78" s="12" t="s">
        <v>80</v>
      </c>
      <c r="H78" s="12" t="s">
        <v>95</v>
      </c>
      <c r="I78" s="12">
        <v>2017</v>
      </c>
      <c r="J78" s="7" t="s">
        <v>675</v>
      </c>
      <c r="K78" s="11" t="s">
        <v>72</v>
      </c>
      <c r="L78" s="11" t="s">
        <v>73</v>
      </c>
      <c r="M78" s="55">
        <v>293700</v>
      </c>
      <c r="N78" s="11" t="s">
        <v>647</v>
      </c>
      <c r="O78" s="11" t="s">
        <v>854</v>
      </c>
      <c r="P78" s="61" t="s">
        <v>88</v>
      </c>
      <c r="Q78" s="61" t="s">
        <v>81</v>
      </c>
      <c r="R78" s="56">
        <v>42917</v>
      </c>
      <c r="S78" s="56">
        <v>42643</v>
      </c>
      <c r="T78" s="11" t="s">
        <v>74</v>
      </c>
      <c r="U78" s="11" t="s">
        <v>75</v>
      </c>
      <c r="V78" s="11" t="s">
        <v>96</v>
      </c>
      <c r="W78" s="11" t="s">
        <v>97</v>
      </c>
      <c r="X78" s="11" t="s">
        <v>83</v>
      </c>
      <c r="Y78" s="12" t="s">
        <v>151</v>
      </c>
      <c r="Z78" s="16" t="s">
        <v>674</v>
      </c>
      <c r="AA78" s="16" t="s">
        <v>674</v>
      </c>
      <c r="AB78" s="16" t="s">
        <v>674</v>
      </c>
      <c r="AC78" s="12" t="str">
        <f t="shared" ref="AC78:AC85" si="84">Y78</f>
        <v>Morelia Stereo S.A de C.V</v>
      </c>
      <c r="AD78" s="81" t="s">
        <v>152</v>
      </c>
      <c r="AE78" s="3" t="s">
        <v>98</v>
      </c>
      <c r="AF78" s="3" t="s">
        <v>855</v>
      </c>
      <c r="AG78" s="11" t="s">
        <v>236</v>
      </c>
      <c r="AH78" s="11" t="s">
        <v>76</v>
      </c>
      <c r="AI78" s="11" t="s">
        <v>76</v>
      </c>
      <c r="AJ78" s="11" t="s">
        <v>645</v>
      </c>
      <c r="AK78" s="59">
        <f t="shared" ref="AK78:AK85" si="85">M78</f>
        <v>293700</v>
      </c>
      <c r="AL78" s="59">
        <f t="shared" ref="AL78:AL85" si="86">AK78</f>
        <v>293700</v>
      </c>
      <c r="AM78" s="59">
        <f>97900*1</f>
        <v>97900</v>
      </c>
      <c r="AN78" s="11" t="s">
        <v>89</v>
      </c>
      <c r="AO78" s="60">
        <v>28942242.600000001</v>
      </c>
      <c r="AP78" s="26" t="s">
        <v>674</v>
      </c>
      <c r="AQ78" s="59">
        <f t="shared" ref="AQ78:AQ85" si="87">M78</f>
        <v>293700</v>
      </c>
      <c r="AR78" s="52">
        <f t="shared" ref="AR78:AR85" si="88">R78</f>
        <v>42917</v>
      </c>
      <c r="AS78" s="53" t="str">
        <f t="shared" ref="AS78:AS85" si="89">N78</f>
        <v>TMMEJ/COT/DCS/041/2017</v>
      </c>
      <c r="AT78" s="12" t="str">
        <f t="shared" ref="AT78:AT85" si="90">AJ78</f>
        <v>Difusión de mensajes sobre programas y actividades del Ayuntamiento de Morelia, mediante spots de radio.</v>
      </c>
      <c r="AU78" s="18" t="s">
        <v>686</v>
      </c>
      <c r="AV78" s="12" t="s">
        <v>85</v>
      </c>
      <c r="AW78" s="54">
        <f t="shared" ref="AW78:AW85" si="91">M78</f>
        <v>293700</v>
      </c>
      <c r="AX78" s="54">
        <f t="shared" ref="AX78:AX85" si="92">AW78</f>
        <v>293700</v>
      </c>
      <c r="AY78" s="52">
        <f t="shared" si="83"/>
        <v>42917</v>
      </c>
      <c r="AZ78" s="52">
        <f t="shared" si="81"/>
        <v>42643</v>
      </c>
      <c r="BA78" s="53" t="s">
        <v>648</v>
      </c>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row>
    <row r="79" spans="2:78" s="91" customFormat="1" ht="105" x14ac:dyDescent="0.25">
      <c r="B79" s="11">
        <v>2017</v>
      </c>
      <c r="C79" s="12" t="s">
        <v>117</v>
      </c>
      <c r="D79" s="12" t="s">
        <v>94</v>
      </c>
      <c r="E79" s="12" t="s">
        <v>94</v>
      </c>
      <c r="F79" s="12" t="s">
        <v>232</v>
      </c>
      <c r="G79" s="12" t="s">
        <v>80</v>
      </c>
      <c r="H79" s="12" t="s">
        <v>95</v>
      </c>
      <c r="I79" s="12">
        <v>2017</v>
      </c>
      <c r="J79" s="7" t="s">
        <v>675</v>
      </c>
      <c r="K79" s="11" t="s">
        <v>72</v>
      </c>
      <c r="L79" s="11" t="s">
        <v>73</v>
      </c>
      <c r="M79" s="55">
        <v>293700</v>
      </c>
      <c r="N79" s="11" t="s">
        <v>649</v>
      </c>
      <c r="O79" s="11" t="s">
        <v>854</v>
      </c>
      <c r="P79" s="61" t="s">
        <v>88</v>
      </c>
      <c r="Q79" s="61" t="s">
        <v>81</v>
      </c>
      <c r="R79" s="56">
        <v>43009</v>
      </c>
      <c r="S79" s="56">
        <v>42735</v>
      </c>
      <c r="T79" s="11" t="s">
        <v>74</v>
      </c>
      <c r="U79" s="11" t="s">
        <v>75</v>
      </c>
      <c r="V79" s="11" t="s">
        <v>96</v>
      </c>
      <c r="W79" s="11" t="s">
        <v>97</v>
      </c>
      <c r="X79" s="11" t="s">
        <v>83</v>
      </c>
      <c r="Y79" s="12" t="s">
        <v>151</v>
      </c>
      <c r="Z79" s="16" t="s">
        <v>674</v>
      </c>
      <c r="AA79" s="16" t="s">
        <v>674</v>
      </c>
      <c r="AB79" s="16" t="s">
        <v>674</v>
      </c>
      <c r="AC79" s="12" t="str">
        <f t="shared" si="84"/>
        <v>Morelia Stereo S.A de C.V</v>
      </c>
      <c r="AD79" s="81" t="s">
        <v>152</v>
      </c>
      <c r="AE79" s="3" t="s">
        <v>98</v>
      </c>
      <c r="AF79" s="3" t="s">
        <v>855</v>
      </c>
      <c r="AG79" s="11" t="s">
        <v>236</v>
      </c>
      <c r="AH79" s="11" t="s">
        <v>76</v>
      </c>
      <c r="AI79" s="11" t="s">
        <v>76</v>
      </c>
      <c r="AJ79" s="11" t="s">
        <v>645</v>
      </c>
      <c r="AK79" s="59">
        <f t="shared" si="85"/>
        <v>293700</v>
      </c>
      <c r="AL79" s="59">
        <f t="shared" si="86"/>
        <v>293700</v>
      </c>
      <c r="AM79" s="59">
        <f>97900*0</f>
        <v>0</v>
      </c>
      <c r="AN79" s="11" t="s">
        <v>89</v>
      </c>
      <c r="AO79" s="60">
        <v>28942242.600000001</v>
      </c>
      <c r="AP79" s="26" t="s">
        <v>674</v>
      </c>
      <c r="AQ79" s="59">
        <f t="shared" si="87"/>
        <v>293700</v>
      </c>
      <c r="AR79" s="52">
        <f t="shared" si="88"/>
        <v>43009</v>
      </c>
      <c r="AS79" s="53" t="str">
        <f t="shared" si="89"/>
        <v>TMMEJ/COT/DCS/042/2017</v>
      </c>
      <c r="AT79" s="12" t="str">
        <f t="shared" si="90"/>
        <v>Difusión de mensajes sobre programas y actividades del Ayuntamiento de Morelia, mediante spots de radio.</v>
      </c>
      <c r="AU79" s="18" t="s">
        <v>686</v>
      </c>
      <c r="AV79" s="12" t="s">
        <v>85</v>
      </c>
      <c r="AW79" s="54">
        <f t="shared" si="91"/>
        <v>293700</v>
      </c>
      <c r="AX79" s="54">
        <f t="shared" si="92"/>
        <v>293700</v>
      </c>
      <c r="AY79" s="52">
        <f t="shared" si="83"/>
        <v>43009</v>
      </c>
      <c r="AZ79" s="52">
        <f t="shared" si="81"/>
        <v>42735</v>
      </c>
      <c r="BA79" s="53" t="s">
        <v>674</v>
      </c>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row>
    <row r="80" spans="2:78" s="91" customFormat="1" ht="105" x14ac:dyDescent="0.25">
      <c r="B80" s="11">
        <v>2017</v>
      </c>
      <c r="C80" s="12" t="s">
        <v>117</v>
      </c>
      <c r="D80" s="12" t="s">
        <v>94</v>
      </c>
      <c r="E80" s="12" t="s">
        <v>94</v>
      </c>
      <c r="F80" s="12" t="s">
        <v>232</v>
      </c>
      <c r="G80" s="12" t="s">
        <v>80</v>
      </c>
      <c r="H80" s="12" t="s">
        <v>95</v>
      </c>
      <c r="I80" s="12">
        <v>2017</v>
      </c>
      <c r="J80" s="7" t="s">
        <v>675</v>
      </c>
      <c r="K80" s="11" t="s">
        <v>72</v>
      </c>
      <c r="L80" s="11" t="s">
        <v>73</v>
      </c>
      <c r="M80" s="55">
        <v>330000</v>
      </c>
      <c r="N80" s="11" t="s">
        <v>157</v>
      </c>
      <c r="O80" s="11" t="s">
        <v>84</v>
      </c>
      <c r="P80" s="11" t="s">
        <v>88</v>
      </c>
      <c r="Q80" s="11" t="s">
        <v>81</v>
      </c>
      <c r="R80" s="56">
        <v>42917</v>
      </c>
      <c r="S80" s="56">
        <v>43100</v>
      </c>
      <c r="T80" s="11" t="s">
        <v>74</v>
      </c>
      <c r="U80" s="11" t="s">
        <v>75</v>
      </c>
      <c r="V80" s="11" t="s">
        <v>96</v>
      </c>
      <c r="W80" s="11" t="s">
        <v>97</v>
      </c>
      <c r="X80" s="11" t="s">
        <v>83</v>
      </c>
      <c r="Y80" s="12" t="s">
        <v>871</v>
      </c>
      <c r="Z80" s="16" t="s">
        <v>674</v>
      </c>
      <c r="AA80" s="16" t="s">
        <v>674</v>
      </c>
      <c r="AB80" s="16" t="s">
        <v>674</v>
      </c>
      <c r="AC80" s="12" t="str">
        <f t="shared" si="84"/>
        <v>Operadora y Editora del Bajío S.A de C.V (Testigo)</v>
      </c>
      <c r="AD80" s="81" t="s">
        <v>103</v>
      </c>
      <c r="AE80" s="3" t="s">
        <v>98</v>
      </c>
      <c r="AF80" s="3" t="s">
        <v>855</v>
      </c>
      <c r="AG80" s="11" t="s">
        <v>236</v>
      </c>
      <c r="AH80" s="11" t="s">
        <v>76</v>
      </c>
      <c r="AI80" s="11" t="s">
        <v>76</v>
      </c>
      <c r="AJ80" s="11" t="s">
        <v>107</v>
      </c>
      <c r="AK80" s="59">
        <f t="shared" si="85"/>
        <v>330000</v>
      </c>
      <c r="AL80" s="59">
        <f t="shared" si="86"/>
        <v>330000</v>
      </c>
      <c r="AM80" s="59">
        <f>(55000*1)</f>
        <v>55000</v>
      </c>
      <c r="AN80" s="11" t="s">
        <v>89</v>
      </c>
      <c r="AO80" s="60">
        <v>28942242.600000001</v>
      </c>
      <c r="AP80" s="26" t="s">
        <v>674</v>
      </c>
      <c r="AQ80" s="59">
        <f t="shared" si="87"/>
        <v>330000</v>
      </c>
      <c r="AR80" s="52">
        <f t="shared" si="88"/>
        <v>42917</v>
      </c>
      <c r="AS80" s="53" t="str">
        <f t="shared" si="89"/>
        <v>SA/DCS/S/59/2017</v>
      </c>
      <c r="AT80" s="12" t="str">
        <f t="shared" si="90"/>
        <v>Servicios de Divulgación de los proyectos y avances de las diferentes Actividades que realiza el H. Ayuntamiento de Morelia</v>
      </c>
      <c r="AU80" s="18" t="s">
        <v>686</v>
      </c>
      <c r="AV80" s="12" t="s">
        <v>85</v>
      </c>
      <c r="AW80" s="54">
        <f t="shared" si="91"/>
        <v>330000</v>
      </c>
      <c r="AX80" s="54">
        <f t="shared" si="92"/>
        <v>330000</v>
      </c>
      <c r="AY80" s="52">
        <f t="shared" si="83"/>
        <v>42917</v>
      </c>
      <c r="AZ80" s="52">
        <f t="shared" si="81"/>
        <v>43100</v>
      </c>
      <c r="BA80" s="53" t="s">
        <v>238</v>
      </c>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row>
    <row r="81" spans="1:78" s="91" customFormat="1" ht="105" x14ac:dyDescent="0.25">
      <c r="B81" s="11">
        <v>2017</v>
      </c>
      <c r="C81" s="12" t="s">
        <v>117</v>
      </c>
      <c r="D81" s="12" t="s">
        <v>94</v>
      </c>
      <c r="E81" s="12" t="s">
        <v>94</v>
      </c>
      <c r="F81" s="12" t="s">
        <v>232</v>
      </c>
      <c r="G81" s="12" t="s">
        <v>80</v>
      </c>
      <c r="H81" s="12" t="s">
        <v>95</v>
      </c>
      <c r="I81" s="12">
        <v>2017</v>
      </c>
      <c r="J81" s="7" t="s">
        <v>675</v>
      </c>
      <c r="K81" s="11" t="s">
        <v>72</v>
      </c>
      <c r="L81" s="11" t="s">
        <v>73</v>
      </c>
      <c r="M81" s="55">
        <v>330000</v>
      </c>
      <c r="N81" s="11" t="s">
        <v>159</v>
      </c>
      <c r="O81" s="11" t="s">
        <v>84</v>
      </c>
      <c r="P81" s="11" t="s">
        <v>88</v>
      </c>
      <c r="Q81" s="11" t="s">
        <v>81</v>
      </c>
      <c r="R81" s="56">
        <v>42917</v>
      </c>
      <c r="S81" s="56">
        <v>43100</v>
      </c>
      <c r="T81" s="11" t="s">
        <v>74</v>
      </c>
      <c r="U81" s="11" t="s">
        <v>75</v>
      </c>
      <c r="V81" s="11" t="s">
        <v>96</v>
      </c>
      <c r="W81" s="11" t="s">
        <v>97</v>
      </c>
      <c r="X81" s="11" t="s">
        <v>83</v>
      </c>
      <c r="Y81" s="12" t="s">
        <v>872</v>
      </c>
      <c r="Z81" s="16" t="s">
        <v>674</v>
      </c>
      <c r="AA81" s="16" t="s">
        <v>674</v>
      </c>
      <c r="AB81" s="16" t="s">
        <v>674</v>
      </c>
      <c r="AC81" s="12" t="str">
        <f t="shared" si="84"/>
        <v>Operadora y Editora del Bajío S.A de C.V (Innbus)</v>
      </c>
      <c r="AD81" s="81" t="s">
        <v>103</v>
      </c>
      <c r="AE81" s="3" t="s">
        <v>98</v>
      </c>
      <c r="AF81" s="3" t="s">
        <v>855</v>
      </c>
      <c r="AG81" s="11" t="s">
        <v>236</v>
      </c>
      <c r="AH81" s="11" t="s">
        <v>76</v>
      </c>
      <c r="AI81" s="11" t="s">
        <v>76</v>
      </c>
      <c r="AJ81" s="11" t="s">
        <v>860</v>
      </c>
      <c r="AK81" s="59">
        <f t="shared" si="85"/>
        <v>330000</v>
      </c>
      <c r="AL81" s="59">
        <f t="shared" si="86"/>
        <v>330000</v>
      </c>
      <c r="AM81" s="59">
        <f>(55000*1)</f>
        <v>55000</v>
      </c>
      <c r="AN81" s="11" t="s">
        <v>89</v>
      </c>
      <c r="AO81" s="60">
        <v>28942242.600000001</v>
      </c>
      <c r="AP81" s="26" t="s">
        <v>674</v>
      </c>
      <c r="AQ81" s="59">
        <f t="shared" si="87"/>
        <v>330000</v>
      </c>
      <c r="AR81" s="52">
        <f t="shared" si="88"/>
        <v>42917</v>
      </c>
      <c r="AS81" s="53" t="str">
        <f t="shared" si="89"/>
        <v>SA/DCS/S/57/2017</v>
      </c>
      <c r="AT81" s="12" t="str">
        <f t="shared" si="90"/>
        <v>Servicios de Divulgación de los proyectos, avances de las diferentes actividades con las que trabaja el H. Ayuntamiento de Morelia.</v>
      </c>
      <c r="AU81" s="18" t="s">
        <v>686</v>
      </c>
      <c r="AV81" s="12" t="s">
        <v>85</v>
      </c>
      <c r="AW81" s="54">
        <f t="shared" si="91"/>
        <v>330000</v>
      </c>
      <c r="AX81" s="54">
        <f t="shared" si="92"/>
        <v>330000</v>
      </c>
      <c r="AY81" s="52">
        <f t="shared" si="83"/>
        <v>42917</v>
      </c>
      <c r="AZ81" s="52">
        <f t="shared" si="81"/>
        <v>43100</v>
      </c>
      <c r="BA81" s="53" t="s">
        <v>240</v>
      </c>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row>
    <row r="82" spans="1:78" s="91" customFormat="1" ht="105" x14ac:dyDescent="0.25">
      <c r="B82" s="11">
        <v>2017</v>
      </c>
      <c r="C82" s="12" t="s">
        <v>117</v>
      </c>
      <c r="D82" s="12" t="s">
        <v>94</v>
      </c>
      <c r="E82" s="12" t="s">
        <v>94</v>
      </c>
      <c r="F82" s="12" t="s">
        <v>232</v>
      </c>
      <c r="G82" s="12" t="s">
        <v>80</v>
      </c>
      <c r="H82" s="12" t="s">
        <v>95</v>
      </c>
      <c r="I82" s="12">
        <v>2017</v>
      </c>
      <c r="J82" s="7" t="s">
        <v>675</v>
      </c>
      <c r="K82" s="11" t="s">
        <v>72</v>
      </c>
      <c r="L82" s="11" t="s">
        <v>73</v>
      </c>
      <c r="M82" s="55">
        <v>330000</v>
      </c>
      <c r="N82" s="11" t="s">
        <v>165</v>
      </c>
      <c r="O82" s="11" t="s">
        <v>84</v>
      </c>
      <c r="P82" s="11" t="s">
        <v>88</v>
      </c>
      <c r="Q82" s="11" t="s">
        <v>81</v>
      </c>
      <c r="R82" s="56">
        <v>42917</v>
      </c>
      <c r="S82" s="56">
        <v>43100</v>
      </c>
      <c r="T82" s="11" t="s">
        <v>74</v>
      </c>
      <c r="U82" s="11" t="s">
        <v>75</v>
      </c>
      <c r="V82" s="11" t="s">
        <v>96</v>
      </c>
      <c r="W82" s="11" t="s">
        <v>97</v>
      </c>
      <c r="X82" s="11" t="s">
        <v>83</v>
      </c>
      <c r="Y82" s="12" t="s">
        <v>119</v>
      </c>
      <c r="Z82" s="16" t="s">
        <v>674</v>
      </c>
      <c r="AA82" s="16" t="s">
        <v>674</v>
      </c>
      <c r="AB82" s="16" t="s">
        <v>674</v>
      </c>
      <c r="AC82" s="12" t="str">
        <f t="shared" si="84"/>
        <v>Casa Editorial ABC de Michoacán S.A de C.V</v>
      </c>
      <c r="AD82" s="81" t="s">
        <v>120</v>
      </c>
      <c r="AE82" s="3" t="s">
        <v>98</v>
      </c>
      <c r="AF82" s="3" t="s">
        <v>855</v>
      </c>
      <c r="AG82" s="11" t="s">
        <v>236</v>
      </c>
      <c r="AH82" s="11" t="s">
        <v>76</v>
      </c>
      <c r="AI82" s="11" t="s">
        <v>76</v>
      </c>
      <c r="AJ82" s="11" t="s">
        <v>873</v>
      </c>
      <c r="AK82" s="59">
        <f t="shared" si="85"/>
        <v>330000</v>
      </c>
      <c r="AL82" s="59">
        <f t="shared" si="86"/>
        <v>330000</v>
      </c>
      <c r="AM82" s="59">
        <f>(55000*1)</f>
        <v>55000</v>
      </c>
      <c r="AN82" s="11" t="s">
        <v>89</v>
      </c>
      <c r="AO82" s="60">
        <v>28942242.600000001</v>
      </c>
      <c r="AP82" s="26" t="s">
        <v>674</v>
      </c>
      <c r="AQ82" s="59">
        <f t="shared" si="87"/>
        <v>330000</v>
      </c>
      <c r="AR82" s="52">
        <f t="shared" si="88"/>
        <v>42917</v>
      </c>
      <c r="AS82" s="53" t="str">
        <f t="shared" si="89"/>
        <v>SA/DCS/S/64/2017</v>
      </c>
      <c r="AT82" s="12" t="str">
        <f t="shared" si="90"/>
        <v>Campañas Publicitarias a través de Spots, sobre las Actividades de las Diferentes Dependencias de gobierno Municipal, realizadas en el ámbito de sus respectivas tribuciones.</v>
      </c>
      <c r="AU82" s="18" t="s">
        <v>686</v>
      </c>
      <c r="AV82" s="12" t="s">
        <v>85</v>
      </c>
      <c r="AW82" s="54">
        <f t="shared" si="91"/>
        <v>330000</v>
      </c>
      <c r="AX82" s="54">
        <f t="shared" si="92"/>
        <v>330000</v>
      </c>
      <c r="AY82" s="52">
        <f t="shared" si="83"/>
        <v>42917</v>
      </c>
      <c r="AZ82" s="52">
        <f t="shared" si="81"/>
        <v>43100</v>
      </c>
      <c r="BA82" s="53" t="s">
        <v>243</v>
      </c>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row>
    <row r="83" spans="1:78" s="91" customFormat="1" ht="105" x14ac:dyDescent="0.25">
      <c r="B83" s="11">
        <v>2017</v>
      </c>
      <c r="C83" s="12" t="s">
        <v>117</v>
      </c>
      <c r="D83" s="12" t="s">
        <v>94</v>
      </c>
      <c r="E83" s="12" t="s">
        <v>94</v>
      </c>
      <c r="F83" s="12" t="s">
        <v>232</v>
      </c>
      <c r="G83" s="12" t="s">
        <v>80</v>
      </c>
      <c r="H83" s="12" t="s">
        <v>95</v>
      </c>
      <c r="I83" s="12">
        <v>2017</v>
      </c>
      <c r="J83" s="7" t="s">
        <v>675</v>
      </c>
      <c r="K83" s="11" t="s">
        <v>72</v>
      </c>
      <c r="L83" s="11" t="s">
        <v>73</v>
      </c>
      <c r="M83" s="55">
        <v>300000</v>
      </c>
      <c r="N83" s="11" t="s">
        <v>170</v>
      </c>
      <c r="O83" s="11" t="s">
        <v>84</v>
      </c>
      <c r="P83" s="11" t="s">
        <v>88</v>
      </c>
      <c r="Q83" s="11" t="s">
        <v>81</v>
      </c>
      <c r="R83" s="56">
        <v>42917</v>
      </c>
      <c r="S83" s="56">
        <v>43100</v>
      </c>
      <c r="T83" s="11" t="s">
        <v>74</v>
      </c>
      <c r="U83" s="11" t="s">
        <v>75</v>
      </c>
      <c r="V83" s="11" t="s">
        <v>96</v>
      </c>
      <c r="W83" s="11" t="s">
        <v>97</v>
      </c>
      <c r="X83" s="11" t="s">
        <v>83</v>
      </c>
      <c r="Y83" s="12" t="s">
        <v>131</v>
      </c>
      <c r="Z83" s="16" t="s">
        <v>674</v>
      </c>
      <c r="AA83" s="16" t="s">
        <v>674</v>
      </c>
      <c r="AB83" s="16" t="s">
        <v>674</v>
      </c>
      <c r="AC83" s="12" t="str">
        <f t="shared" si="84"/>
        <v>Radiotelevisora de Morelia S.A</v>
      </c>
      <c r="AD83" s="81" t="s">
        <v>132</v>
      </c>
      <c r="AE83" s="3" t="s">
        <v>98</v>
      </c>
      <c r="AF83" s="3" t="s">
        <v>855</v>
      </c>
      <c r="AG83" s="11" t="s">
        <v>236</v>
      </c>
      <c r="AH83" s="11" t="s">
        <v>76</v>
      </c>
      <c r="AI83" s="11" t="s">
        <v>76</v>
      </c>
      <c r="AJ83" s="11" t="s">
        <v>873</v>
      </c>
      <c r="AK83" s="59">
        <f t="shared" si="85"/>
        <v>300000</v>
      </c>
      <c r="AL83" s="59">
        <f t="shared" si="86"/>
        <v>300000</v>
      </c>
      <c r="AM83" s="59">
        <f>50000*1</f>
        <v>50000</v>
      </c>
      <c r="AN83" s="11" t="s">
        <v>89</v>
      </c>
      <c r="AO83" s="60">
        <v>28942242.600000001</v>
      </c>
      <c r="AP83" s="26" t="s">
        <v>674</v>
      </c>
      <c r="AQ83" s="59">
        <f t="shared" si="87"/>
        <v>300000</v>
      </c>
      <c r="AR83" s="52">
        <f t="shared" si="88"/>
        <v>42917</v>
      </c>
      <c r="AS83" s="53" t="str">
        <f t="shared" si="89"/>
        <v>SA/DCS/S/67/2017</v>
      </c>
      <c r="AT83" s="12" t="str">
        <f t="shared" si="90"/>
        <v>Campañas Publicitarias a través de Spots, sobre las Actividades de las Diferentes Dependencias de gobierno Municipal, realizadas en el ámbito de sus respectivas tribuciones.</v>
      </c>
      <c r="AU83" s="18" t="s">
        <v>686</v>
      </c>
      <c r="AV83" s="12" t="s">
        <v>85</v>
      </c>
      <c r="AW83" s="54">
        <f t="shared" si="91"/>
        <v>300000</v>
      </c>
      <c r="AX83" s="54">
        <f t="shared" si="92"/>
        <v>300000</v>
      </c>
      <c r="AY83" s="52">
        <f t="shared" si="83"/>
        <v>42917</v>
      </c>
      <c r="AZ83" s="52">
        <f t="shared" si="81"/>
        <v>43100</v>
      </c>
      <c r="BA83" s="53" t="s">
        <v>246</v>
      </c>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row>
    <row r="84" spans="1:78" s="91" customFormat="1" ht="105" x14ac:dyDescent="0.25">
      <c r="B84" s="11">
        <v>2017</v>
      </c>
      <c r="C84" s="12" t="s">
        <v>117</v>
      </c>
      <c r="D84" s="12" t="s">
        <v>94</v>
      </c>
      <c r="E84" s="12" t="s">
        <v>94</v>
      </c>
      <c r="F84" s="12" t="s">
        <v>232</v>
      </c>
      <c r="G84" s="12" t="s">
        <v>80</v>
      </c>
      <c r="H84" s="12" t="s">
        <v>95</v>
      </c>
      <c r="I84" s="12">
        <v>2017</v>
      </c>
      <c r="J84" s="7" t="s">
        <v>675</v>
      </c>
      <c r="K84" s="11" t="s">
        <v>72</v>
      </c>
      <c r="L84" s="11" t="s">
        <v>73</v>
      </c>
      <c r="M84" s="55">
        <v>350000</v>
      </c>
      <c r="N84" s="11" t="s">
        <v>192</v>
      </c>
      <c r="O84" s="11" t="s">
        <v>84</v>
      </c>
      <c r="P84" s="11" t="s">
        <v>88</v>
      </c>
      <c r="Q84" s="11" t="s">
        <v>81</v>
      </c>
      <c r="R84" s="56">
        <v>42948</v>
      </c>
      <c r="S84" s="56">
        <v>43100</v>
      </c>
      <c r="T84" s="11" t="s">
        <v>74</v>
      </c>
      <c r="U84" s="11" t="s">
        <v>75</v>
      </c>
      <c r="V84" s="11" t="s">
        <v>96</v>
      </c>
      <c r="W84" s="11" t="s">
        <v>97</v>
      </c>
      <c r="X84" s="11" t="s">
        <v>83</v>
      </c>
      <c r="Y84" s="12" t="s">
        <v>190</v>
      </c>
      <c r="Z84" s="16" t="s">
        <v>674</v>
      </c>
      <c r="AA84" s="16" t="s">
        <v>674</v>
      </c>
      <c r="AB84" s="16" t="s">
        <v>674</v>
      </c>
      <c r="AC84" s="12" t="str">
        <f t="shared" si="84"/>
        <v>Media TV Comunicaciones Michoacán S.A de C.V</v>
      </c>
      <c r="AD84" s="81" t="s">
        <v>191</v>
      </c>
      <c r="AE84" s="3" t="s">
        <v>98</v>
      </c>
      <c r="AF84" s="3" t="s">
        <v>855</v>
      </c>
      <c r="AG84" s="11" t="s">
        <v>236</v>
      </c>
      <c r="AH84" s="11" t="s">
        <v>76</v>
      </c>
      <c r="AI84" s="11" t="s">
        <v>76</v>
      </c>
      <c r="AJ84" s="11" t="s">
        <v>241</v>
      </c>
      <c r="AK84" s="59">
        <f t="shared" si="85"/>
        <v>350000</v>
      </c>
      <c r="AL84" s="59">
        <f t="shared" si="86"/>
        <v>350000</v>
      </c>
      <c r="AM84" s="59">
        <f>70000*0</f>
        <v>0</v>
      </c>
      <c r="AN84" s="11" t="s">
        <v>89</v>
      </c>
      <c r="AO84" s="60">
        <v>28942242.600000001</v>
      </c>
      <c r="AP84" s="26" t="s">
        <v>674</v>
      </c>
      <c r="AQ84" s="59">
        <f t="shared" si="87"/>
        <v>350000</v>
      </c>
      <c r="AR84" s="52">
        <f t="shared" si="88"/>
        <v>42948</v>
      </c>
      <c r="AS84" s="53" t="str">
        <f t="shared" si="89"/>
        <v>SA/DCS/S/74/2017</v>
      </c>
      <c r="AT84" s="12" t="str">
        <f t="shared" si="90"/>
        <v>Servicios de Difusión de mensajes, programas, actividades y Campañas del H. Ayuntamiento de Morelia.</v>
      </c>
      <c r="AU84" s="18" t="s">
        <v>686</v>
      </c>
      <c r="AV84" s="12" t="s">
        <v>85</v>
      </c>
      <c r="AW84" s="54">
        <f t="shared" si="91"/>
        <v>350000</v>
      </c>
      <c r="AX84" s="54">
        <f t="shared" si="92"/>
        <v>350000</v>
      </c>
      <c r="AY84" s="52">
        <f t="shared" si="83"/>
        <v>42948</v>
      </c>
      <c r="AZ84" s="52">
        <f t="shared" si="81"/>
        <v>43100</v>
      </c>
      <c r="BA84" s="53" t="s">
        <v>109</v>
      </c>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row>
    <row r="85" spans="1:78" s="91" customFormat="1" ht="105" x14ac:dyDescent="0.25">
      <c r="A85" s="91" t="s">
        <v>394</v>
      </c>
      <c r="B85" s="11">
        <v>2017</v>
      </c>
      <c r="C85" s="12" t="s">
        <v>117</v>
      </c>
      <c r="D85" s="12" t="s">
        <v>94</v>
      </c>
      <c r="E85" s="12" t="s">
        <v>94</v>
      </c>
      <c r="F85" s="12" t="s">
        <v>232</v>
      </c>
      <c r="G85" s="12" t="s">
        <v>80</v>
      </c>
      <c r="H85" s="12" t="s">
        <v>95</v>
      </c>
      <c r="I85" s="12">
        <v>2017</v>
      </c>
      <c r="J85" s="7" t="s">
        <v>675</v>
      </c>
      <c r="K85" s="11" t="s">
        <v>72</v>
      </c>
      <c r="L85" s="11" t="s">
        <v>73</v>
      </c>
      <c r="M85" s="55">
        <v>48720</v>
      </c>
      <c r="N85" s="11" t="s">
        <v>356</v>
      </c>
      <c r="O85" s="11" t="s">
        <v>854</v>
      </c>
      <c r="P85" s="11" t="s">
        <v>88</v>
      </c>
      <c r="Q85" s="11" t="s">
        <v>81</v>
      </c>
      <c r="R85" s="56">
        <v>42919</v>
      </c>
      <c r="S85" s="56">
        <v>43100</v>
      </c>
      <c r="T85" s="11" t="s">
        <v>74</v>
      </c>
      <c r="U85" s="11" t="s">
        <v>75</v>
      </c>
      <c r="V85" s="11" t="s">
        <v>96</v>
      </c>
      <c r="W85" s="11" t="s">
        <v>97</v>
      </c>
      <c r="X85" s="11" t="s">
        <v>83</v>
      </c>
      <c r="Y85" s="12" t="s">
        <v>231</v>
      </c>
      <c r="Z85" s="12" t="s">
        <v>357</v>
      </c>
      <c r="AA85" s="12" t="s">
        <v>358</v>
      </c>
      <c r="AB85" s="12" t="s">
        <v>359</v>
      </c>
      <c r="AC85" s="12" t="str">
        <f t="shared" si="84"/>
        <v>ND</v>
      </c>
      <c r="AD85" s="81" t="s">
        <v>360</v>
      </c>
      <c r="AE85" s="3" t="s">
        <v>98</v>
      </c>
      <c r="AF85" s="3" t="s">
        <v>855</v>
      </c>
      <c r="AG85" s="11" t="s">
        <v>236</v>
      </c>
      <c r="AH85" s="11" t="s">
        <v>76</v>
      </c>
      <c r="AI85" s="11" t="s">
        <v>76</v>
      </c>
      <c r="AJ85" s="11" t="s">
        <v>361</v>
      </c>
      <c r="AK85" s="59">
        <f t="shared" si="85"/>
        <v>48720</v>
      </c>
      <c r="AL85" s="59">
        <f t="shared" si="86"/>
        <v>48720</v>
      </c>
      <c r="AM85" s="59">
        <f>8120*1</f>
        <v>8120</v>
      </c>
      <c r="AN85" s="11" t="s">
        <v>89</v>
      </c>
      <c r="AO85" s="60">
        <v>28942242.600000001</v>
      </c>
      <c r="AP85" s="26" t="s">
        <v>674</v>
      </c>
      <c r="AQ85" s="59">
        <f t="shared" si="87"/>
        <v>48720</v>
      </c>
      <c r="AR85" s="52">
        <f t="shared" si="88"/>
        <v>42919</v>
      </c>
      <c r="AS85" s="53" t="str">
        <f t="shared" si="89"/>
        <v>TMMEJ/COT/DCS/055/2017</v>
      </c>
      <c r="AT85" s="12" t="str">
        <f t="shared" si="90"/>
        <v>Difusión de mensajes sobre programas y actividades del Ayuntamiento de Morelia, en medio de difusión “revista Rosalva”</v>
      </c>
      <c r="AU85" s="18" t="s">
        <v>686</v>
      </c>
      <c r="AV85" s="12" t="s">
        <v>85</v>
      </c>
      <c r="AW85" s="54">
        <f t="shared" si="91"/>
        <v>48720</v>
      </c>
      <c r="AX85" s="54">
        <f t="shared" si="92"/>
        <v>48720</v>
      </c>
      <c r="AY85" s="52">
        <f t="shared" si="83"/>
        <v>42919</v>
      </c>
      <c r="AZ85" s="52">
        <f t="shared" si="81"/>
        <v>43100</v>
      </c>
      <c r="BA85" s="53" t="s">
        <v>362</v>
      </c>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row>
    <row r="86" spans="1:78" s="91" customFormat="1" ht="105" x14ac:dyDescent="0.25">
      <c r="B86" s="11">
        <v>2017</v>
      </c>
      <c r="C86" s="12" t="s">
        <v>117</v>
      </c>
      <c r="D86" s="12" t="s">
        <v>94</v>
      </c>
      <c r="E86" s="12" t="s">
        <v>94</v>
      </c>
      <c r="F86" s="12" t="s">
        <v>232</v>
      </c>
      <c r="G86" s="12" t="s">
        <v>80</v>
      </c>
      <c r="H86" s="12" t="s">
        <v>95</v>
      </c>
      <c r="I86" s="12">
        <v>2017</v>
      </c>
      <c r="J86" s="7" t="s">
        <v>675</v>
      </c>
      <c r="K86" s="11" t="s">
        <v>72</v>
      </c>
      <c r="L86" s="11" t="s">
        <v>73</v>
      </c>
      <c r="M86" s="55">
        <v>300000</v>
      </c>
      <c r="N86" s="11" t="s">
        <v>262</v>
      </c>
      <c r="O86" s="11" t="s">
        <v>84</v>
      </c>
      <c r="P86" s="11" t="s">
        <v>88</v>
      </c>
      <c r="Q86" s="11" t="s">
        <v>81</v>
      </c>
      <c r="R86" s="56">
        <v>42917</v>
      </c>
      <c r="S86" s="56">
        <v>43100</v>
      </c>
      <c r="T86" s="11" t="s">
        <v>74</v>
      </c>
      <c r="U86" s="11" t="s">
        <v>75</v>
      </c>
      <c r="V86" s="11" t="s">
        <v>96</v>
      </c>
      <c r="W86" s="11" t="s">
        <v>97</v>
      </c>
      <c r="X86" s="11" t="s">
        <v>83</v>
      </c>
      <c r="Y86" s="12" t="s">
        <v>261</v>
      </c>
      <c r="Z86" s="12" t="s">
        <v>674</v>
      </c>
      <c r="AA86" s="12" t="s">
        <v>674</v>
      </c>
      <c r="AB86" s="12" t="s">
        <v>674</v>
      </c>
      <c r="AC86" s="12" t="str">
        <f t="shared" ref="AC86:AC117" si="93">Y86</f>
        <v>Trade Web S. de R.L de C.V</v>
      </c>
      <c r="AD86" s="58" t="s">
        <v>263</v>
      </c>
      <c r="AE86" s="3" t="s">
        <v>98</v>
      </c>
      <c r="AF86" s="3" t="s">
        <v>855</v>
      </c>
      <c r="AG86" s="11" t="s">
        <v>236</v>
      </c>
      <c r="AH86" s="11" t="s">
        <v>201</v>
      </c>
      <c r="AI86" s="11" t="s">
        <v>201</v>
      </c>
      <c r="AJ86" s="11" t="s">
        <v>859</v>
      </c>
      <c r="AK86" s="59">
        <f t="shared" ref="AK86:AK117" si="94">M86</f>
        <v>300000</v>
      </c>
      <c r="AL86" s="59">
        <f t="shared" ref="AL86:AL104" si="95">AK86</f>
        <v>300000</v>
      </c>
      <c r="AM86" s="59">
        <f>50000*1</f>
        <v>50000</v>
      </c>
      <c r="AN86" s="11" t="s">
        <v>202</v>
      </c>
      <c r="AO86" s="60">
        <v>5995511.7599999998</v>
      </c>
      <c r="AP86" s="26" t="s">
        <v>674</v>
      </c>
      <c r="AQ86" s="59">
        <f t="shared" ref="AQ86:AQ117" si="96">M86</f>
        <v>300000</v>
      </c>
      <c r="AR86" s="52">
        <f t="shared" ref="AR86:AR117" si="97">R86</f>
        <v>42917</v>
      </c>
      <c r="AS86" s="53" t="str">
        <f t="shared" ref="AS86:AS117" si="98">N86</f>
        <v>SA/DCS/S/122/2017</v>
      </c>
      <c r="AT86" s="12" t="str">
        <f t="shared" ref="AT86:AT117" si="99">AJ86</f>
        <v>Servicio de transmisión de actividades, mensajes funciones y programas que realiza el Ayuntamiento para conocimiento de la Ciudadanía moreliana en general.</v>
      </c>
      <c r="AU86" s="18" t="s">
        <v>686</v>
      </c>
      <c r="AV86" s="12" t="s">
        <v>85</v>
      </c>
      <c r="AW86" s="54">
        <f t="shared" ref="AW86:AW117" si="100">M86</f>
        <v>300000</v>
      </c>
      <c r="AX86" s="54">
        <f t="shared" ref="AX86:AX117" si="101">AW86</f>
        <v>300000</v>
      </c>
      <c r="AY86" s="52">
        <f t="shared" ref="AY86:AY117" si="102">R86</f>
        <v>42917</v>
      </c>
      <c r="AZ86" s="52">
        <f t="shared" ref="AZ86:AZ117" si="103">S86</f>
        <v>43100</v>
      </c>
      <c r="BA86" s="53">
        <v>958</v>
      </c>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row>
    <row r="87" spans="1:78" s="91" customFormat="1" ht="105" x14ac:dyDescent="0.25">
      <c r="B87" s="11">
        <v>2017</v>
      </c>
      <c r="C87" s="12" t="s">
        <v>117</v>
      </c>
      <c r="D87" s="12" t="s">
        <v>94</v>
      </c>
      <c r="E87" s="12" t="s">
        <v>94</v>
      </c>
      <c r="F87" s="12" t="s">
        <v>232</v>
      </c>
      <c r="G87" s="12" t="s">
        <v>80</v>
      </c>
      <c r="H87" s="12" t="s">
        <v>95</v>
      </c>
      <c r="I87" s="12">
        <v>2017</v>
      </c>
      <c r="J87" s="7" t="s">
        <v>675</v>
      </c>
      <c r="K87" s="11" t="s">
        <v>72</v>
      </c>
      <c r="L87" s="11" t="s">
        <v>73</v>
      </c>
      <c r="M87" s="55">
        <v>300000</v>
      </c>
      <c r="N87" s="11" t="s">
        <v>184</v>
      </c>
      <c r="O87" s="11" t="s">
        <v>84</v>
      </c>
      <c r="P87" s="11" t="s">
        <v>88</v>
      </c>
      <c r="Q87" s="11" t="s">
        <v>81</v>
      </c>
      <c r="R87" s="56">
        <v>42917</v>
      </c>
      <c r="S87" s="56">
        <v>43100</v>
      </c>
      <c r="T87" s="11" t="s">
        <v>74</v>
      </c>
      <c r="U87" s="11" t="s">
        <v>75</v>
      </c>
      <c r="V87" s="11" t="s">
        <v>96</v>
      </c>
      <c r="W87" s="11" t="s">
        <v>97</v>
      </c>
      <c r="X87" s="11" t="s">
        <v>83</v>
      </c>
      <c r="Y87" s="12" t="s">
        <v>861</v>
      </c>
      <c r="Z87" s="12" t="s">
        <v>674</v>
      </c>
      <c r="AA87" s="12" t="s">
        <v>674</v>
      </c>
      <c r="AB87" s="12" t="s">
        <v>674</v>
      </c>
      <c r="AC87" s="12" t="str">
        <f t="shared" si="93"/>
        <v>Servicios y Asesoría Publicitaria Siglo XXI S.A de C.V</v>
      </c>
      <c r="AD87" s="58" t="s">
        <v>181</v>
      </c>
      <c r="AE87" s="3" t="s">
        <v>98</v>
      </c>
      <c r="AF87" s="3" t="s">
        <v>855</v>
      </c>
      <c r="AG87" s="11" t="s">
        <v>236</v>
      </c>
      <c r="AH87" s="11" t="s">
        <v>201</v>
      </c>
      <c r="AI87" s="11" t="s">
        <v>201</v>
      </c>
      <c r="AJ87" s="11" t="s">
        <v>241</v>
      </c>
      <c r="AK87" s="59">
        <f t="shared" si="94"/>
        <v>300000</v>
      </c>
      <c r="AL87" s="59">
        <f t="shared" si="95"/>
        <v>300000</v>
      </c>
      <c r="AM87" s="59">
        <f>50000*1</f>
        <v>50000</v>
      </c>
      <c r="AN87" s="11" t="s">
        <v>202</v>
      </c>
      <c r="AO87" s="60">
        <v>5995511.7599999998</v>
      </c>
      <c r="AP87" s="26" t="s">
        <v>674</v>
      </c>
      <c r="AQ87" s="59">
        <f t="shared" si="96"/>
        <v>300000</v>
      </c>
      <c r="AR87" s="52">
        <f t="shared" si="97"/>
        <v>42917</v>
      </c>
      <c r="AS87" s="53" t="str">
        <f t="shared" si="98"/>
        <v>SA/DCS/S/72/2017</v>
      </c>
      <c r="AT87" s="12" t="str">
        <f t="shared" si="99"/>
        <v>Servicios de Difusión de mensajes, programas, actividades y Campañas del H. Ayuntamiento de Morelia.</v>
      </c>
      <c r="AU87" s="18" t="s">
        <v>686</v>
      </c>
      <c r="AV87" s="12" t="s">
        <v>85</v>
      </c>
      <c r="AW87" s="54">
        <f t="shared" si="100"/>
        <v>300000</v>
      </c>
      <c r="AX87" s="54">
        <f t="shared" si="101"/>
        <v>300000</v>
      </c>
      <c r="AY87" s="52">
        <f t="shared" si="102"/>
        <v>42917</v>
      </c>
      <c r="AZ87" s="52">
        <f t="shared" si="103"/>
        <v>43100</v>
      </c>
      <c r="BA87" s="53" t="s">
        <v>250</v>
      </c>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row>
    <row r="88" spans="1:78" s="91" customFormat="1" ht="105" x14ac:dyDescent="0.25">
      <c r="B88" s="11">
        <v>2017</v>
      </c>
      <c r="C88" s="12" t="s">
        <v>117</v>
      </c>
      <c r="D88" s="12" t="s">
        <v>94</v>
      </c>
      <c r="E88" s="12" t="s">
        <v>94</v>
      </c>
      <c r="F88" s="12" t="s">
        <v>232</v>
      </c>
      <c r="G88" s="12" t="s">
        <v>80</v>
      </c>
      <c r="H88" s="12" t="s">
        <v>95</v>
      </c>
      <c r="I88" s="12">
        <v>2017</v>
      </c>
      <c r="J88" s="7" t="s">
        <v>675</v>
      </c>
      <c r="K88" s="11" t="s">
        <v>72</v>
      </c>
      <c r="L88" s="11" t="s">
        <v>73</v>
      </c>
      <c r="M88" s="55">
        <v>39200</v>
      </c>
      <c r="N88" s="11" t="s">
        <v>350</v>
      </c>
      <c r="O88" s="11" t="s">
        <v>854</v>
      </c>
      <c r="P88" s="11" t="s">
        <v>88</v>
      </c>
      <c r="Q88" s="11" t="s">
        <v>81</v>
      </c>
      <c r="R88" s="56">
        <v>42887</v>
      </c>
      <c r="S88" s="56">
        <v>43100</v>
      </c>
      <c r="T88" s="11" t="s">
        <v>74</v>
      </c>
      <c r="U88" s="11" t="s">
        <v>75</v>
      </c>
      <c r="V88" s="11" t="s">
        <v>96</v>
      </c>
      <c r="W88" s="11" t="s">
        <v>97</v>
      </c>
      <c r="X88" s="11" t="s">
        <v>83</v>
      </c>
      <c r="Y88" s="12" t="s">
        <v>674</v>
      </c>
      <c r="Z88" s="12" t="s">
        <v>865</v>
      </c>
      <c r="AA88" s="12" t="s">
        <v>344</v>
      </c>
      <c r="AB88" s="12" t="s">
        <v>345</v>
      </c>
      <c r="AC88" s="12" t="str">
        <f>Y88</f>
        <v>N/D</v>
      </c>
      <c r="AD88" s="58" t="s">
        <v>346</v>
      </c>
      <c r="AE88" s="3" t="s">
        <v>98</v>
      </c>
      <c r="AF88" s="3" t="s">
        <v>855</v>
      </c>
      <c r="AG88" s="11" t="s">
        <v>236</v>
      </c>
      <c r="AH88" s="11" t="s">
        <v>201</v>
      </c>
      <c r="AI88" s="11" t="s">
        <v>201</v>
      </c>
      <c r="AJ88" s="11" t="s">
        <v>347</v>
      </c>
      <c r="AK88" s="59">
        <f t="shared" si="94"/>
        <v>39200</v>
      </c>
      <c r="AL88" s="59">
        <f t="shared" si="95"/>
        <v>39200</v>
      </c>
      <c r="AM88" s="59">
        <f>5600*2</f>
        <v>11200</v>
      </c>
      <c r="AN88" s="11" t="s">
        <v>202</v>
      </c>
      <c r="AO88" s="60">
        <v>5995511.7599999998</v>
      </c>
      <c r="AP88" s="26" t="s">
        <v>674</v>
      </c>
      <c r="AQ88" s="59">
        <f t="shared" si="96"/>
        <v>39200</v>
      </c>
      <c r="AR88" s="62">
        <f t="shared" si="97"/>
        <v>42887</v>
      </c>
      <c r="AS88" s="53" t="str">
        <f t="shared" si="98"/>
        <v>SA/DCS/S/043/2017</v>
      </c>
      <c r="AT88" s="12" t="str">
        <f t="shared" si="99"/>
        <v>Difusión de mensajes sobre programas y actividades del Ayuntamiento de Morelia, en medio electrónico.</v>
      </c>
      <c r="AU88" s="18" t="s">
        <v>686</v>
      </c>
      <c r="AV88" s="12" t="s">
        <v>85</v>
      </c>
      <c r="AW88" s="54">
        <f t="shared" si="100"/>
        <v>39200</v>
      </c>
      <c r="AX88" s="54">
        <f t="shared" si="101"/>
        <v>39200</v>
      </c>
      <c r="AY88" s="52">
        <f t="shared" si="102"/>
        <v>42887</v>
      </c>
      <c r="AZ88" s="52">
        <f t="shared" si="103"/>
        <v>43100</v>
      </c>
      <c r="BA88" s="53" t="s">
        <v>348</v>
      </c>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row>
    <row r="89" spans="1:78" s="91" customFormat="1" ht="105" x14ac:dyDescent="0.25">
      <c r="B89" s="11">
        <v>2017</v>
      </c>
      <c r="C89" s="12" t="s">
        <v>117</v>
      </c>
      <c r="D89" s="12" t="s">
        <v>94</v>
      </c>
      <c r="E89" s="12" t="s">
        <v>94</v>
      </c>
      <c r="F89" s="12" t="s">
        <v>232</v>
      </c>
      <c r="G89" s="12" t="s">
        <v>80</v>
      </c>
      <c r="H89" s="12" t="s">
        <v>95</v>
      </c>
      <c r="I89" s="12">
        <v>2017</v>
      </c>
      <c r="J89" s="7" t="s">
        <v>675</v>
      </c>
      <c r="K89" s="11" t="s">
        <v>72</v>
      </c>
      <c r="L89" s="11" t="s">
        <v>73</v>
      </c>
      <c r="M89" s="55">
        <v>30000</v>
      </c>
      <c r="N89" s="11" t="s">
        <v>349</v>
      </c>
      <c r="O89" s="11" t="s">
        <v>854</v>
      </c>
      <c r="P89" s="11" t="s">
        <v>88</v>
      </c>
      <c r="Q89" s="11" t="s">
        <v>81</v>
      </c>
      <c r="R89" s="56">
        <v>42887</v>
      </c>
      <c r="S89" s="56">
        <v>42978</v>
      </c>
      <c r="T89" s="11" t="s">
        <v>74</v>
      </c>
      <c r="U89" s="11" t="s">
        <v>75</v>
      </c>
      <c r="V89" s="11" t="s">
        <v>96</v>
      </c>
      <c r="W89" s="11" t="s">
        <v>97</v>
      </c>
      <c r="X89" s="11" t="s">
        <v>83</v>
      </c>
      <c r="Y89" s="12" t="s">
        <v>674</v>
      </c>
      <c r="Z89" s="12" t="s">
        <v>351</v>
      </c>
      <c r="AA89" s="12" t="s">
        <v>352</v>
      </c>
      <c r="AB89" s="12" t="s">
        <v>353</v>
      </c>
      <c r="AC89" s="12" t="str">
        <f t="shared" si="93"/>
        <v>N/D</v>
      </c>
      <c r="AD89" s="58" t="s">
        <v>354</v>
      </c>
      <c r="AE89" s="3" t="s">
        <v>98</v>
      </c>
      <c r="AF89" s="3" t="s">
        <v>855</v>
      </c>
      <c r="AG89" s="11" t="s">
        <v>236</v>
      </c>
      <c r="AH89" s="11" t="s">
        <v>201</v>
      </c>
      <c r="AI89" s="11" t="s">
        <v>201</v>
      </c>
      <c r="AJ89" s="11" t="s">
        <v>347</v>
      </c>
      <c r="AK89" s="59">
        <f t="shared" si="94"/>
        <v>30000</v>
      </c>
      <c r="AL89" s="59">
        <f t="shared" si="95"/>
        <v>30000</v>
      </c>
      <c r="AM89" s="59">
        <f>10000*2</f>
        <v>20000</v>
      </c>
      <c r="AN89" s="11" t="s">
        <v>202</v>
      </c>
      <c r="AO89" s="60">
        <v>5995511.7599999998</v>
      </c>
      <c r="AP89" s="26" t="s">
        <v>674</v>
      </c>
      <c r="AQ89" s="59">
        <f t="shared" si="96"/>
        <v>30000</v>
      </c>
      <c r="AR89" s="62">
        <f t="shared" si="97"/>
        <v>42887</v>
      </c>
      <c r="AS89" s="53" t="str">
        <f t="shared" si="98"/>
        <v>SA/DCS/S/044/2017</v>
      </c>
      <c r="AT89" s="12" t="str">
        <f t="shared" si="99"/>
        <v>Difusión de mensajes sobre programas y actividades del Ayuntamiento de Morelia, en medio electrónico.</v>
      </c>
      <c r="AU89" s="18" t="s">
        <v>687</v>
      </c>
      <c r="AV89" s="12" t="s">
        <v>85</v>
      </c>
      <c r="AW89" s="54">
        <f t="shared" si="100"/>
        <v>30000</v>
      </c>
      <c r="AX89" s="54">
        <f t="shared" si="101"/>
        <v>30000</v>
      </c>
      <c r="AY89" s="52">
        <f t="shared" si="102"/>
        <v>42887</v>
      </c>
      <c r="AZ89" s="52">
        <f t="shared" si="103"/>
        <v>42978</v>
      </c>
      <c r="BA89" s="53" t="s">
        <v>355</v>
      </c>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row>
    <row r="90" spans="1:78" s="91" customFormat="1" ht="105" x14ac:dyDescent="0.25">
      <c r="B90" s="10">
        <v>2017</v>
      </c>
      <c r="C90" s="14" t="s">
        <v>117</v>
      </c>
      <c r="D90" s="14" t="s">
        <v>94</v>
      </c>
      <c r="E90" s="14" t="s">
        <v>94</v>
      </c>
      <c r="F90" s="14" t="s">
        <v>232</v>
      </c>
      <c r="G90" s="14" t="s">
        <v>80</v>
      </c>
      <c r="H90" s="14" t="s">
        <v>95</v>
      </c>
      <c r="I90" s="12">
        <v>2017</v>
      </c>
      <c r="J90" s="7" t="s">
        <v>675</v>
      </c>
      <c r="K90" s="10" t="s">
        <v>72</v>
      </c>
      <c r="L90" s="10" t="s">
        <v>73</v>
      </c>
      <c r="M90" s="46">
        <v>179200</v>
      </c>
      <c r="N90" s="10" t="s">
        <v>661</v>
      </c>
      <c r="O90" s="10" t="s">
        <v>854</v>
      </c>
      <c r="P90" s="10" t="s">
        <v>88</v>
      </c>
      <c r="Q90" s="10" t="s">
        <v>81</v>
      </c>
      <c r="R90" s="47">
        <v>42979</v>
      </c>
      <c r="S90" s="47">
        <v>43100</v>
      </c>
      <c r="T90" s="10" t="s">
        <v>74</v>
      </c>
      <c r="U90" s="10" t="s">
        <v>75</v>
      </c>
      <c r="V90" s="10" t="s">
        <v>96</v>
      </c>
      <c r="W90" s="10" t="s">
        <v>97</v>
      </c>
      <c r="X90" s="10" t="s">
        <v>83</v>
      </c>
      <c r="Y90" s="14" t="s">
        <v>868</v>
      </c>
      <c r="Z90" s="48" t="s">
        <v>674</v>
      </c>
      <c r="AA90" s="48" t="s">
        <v>674</v>
      </c>
      <c r="AB90" s="48" t="s">
        <v>674</v>
      </c>
      <c r="AC90" s="14" t="str">
        <f t="shared" si="93"/>
        <v>Televisión Marmor S.A. de C.V.</v>
      </c>
      <c r="AD90" s="123" t="s">
        <v>402</v>
      </c>
      <c r="AE90" s="49" t="s">
        <v>98</v>
      </c>
      <c r="AF90" s="49" t="s">
        <v>855</v>
      </c>
      <c r="AG90" s="10" t="s">
        <v>236</v>
      </c>
      <c r="AH90" s="10" t="s">
        <v>76</v>
      </c>
      <c r="AI90" s="10" t="s">
        <v>76</v>
      </c>
      <c r="AJ90" s="10" t="s">
        <v>869</v>
      </c>
      <c r="AK90" s="50">
        <f t="shared" si="94"/>
        <v>179200</v>
      </c>
      <c r="AL90" s="50">
        <f t="shared" si="95"/>
        <v>179200</v>
      </c>
      <c r="AM90" s="50">
        <f>44800*0</f>
        <v>0</v>
      </c>
      <c r="AN90" s="10" t="s">
        <v>89</v>
      </c>
      <c r="AO90" s="51">
        <v>28942242.600000001</v>
      </c>
      <c r="AP90" s="26" t="s">
        <v>674</v>
      </c>
      <c r="AQ90" s="50">
        <f t="shared" si="96"/>
        <v>179200</v>
      </c>
      <c r="AR90" s="52">
        <f t="shared" si="97"/>
        <v>42979</v>
      </c>
      <c r="AS90" s="53" t="str">
        <f t="shared" si="98"/>
        <v>TMMEJ/COT/DCS/064/2017</v>
      </c>
      <c r="AT90" s="14" t="str">
        <f t="shared" si="99"/>
        <v>Difusión y Divulgación de los proyectos y avances de las diferentes actividades que realiza e Ayuntamiento de Morelia, Michoacán.</v>
      </c>
      <c r="AU90" s="18" t="s">
        <v>686</v>
      </c>
      <c r="AV90" s="14" t="s">
        <v>85</v>
      </c>
      <c r="AW90" s="54">
        <f t="shared" si="100"/>
        <v>179200</v>
      </c>
      <c r="AX90" s="54">
        <f t="shared" si="101"/>
        <v>179200</v>
      </c>
      <c r="AY90" s="52">
        <f t="shared" si="102"/>
        <v>42979</v>
      </c>
      <c r="AZ90" s="52">
        <f t="shared" si="103"/>
        <v>43100</v>
      </c>
      <c r="BA90" s="53" t="s">
        <v>674</v>
      </c>
    </row>
    <row r="91" spans="1:78" s="91" customFormat="1" ht="105" x14ac:dyDescent="0.25">
      <c r="B91" s="11">
        <v>2017</v>
      </c>
      <c r="C91" s="12" t="s">
        <v>478</v>
      </c>
      <c r="D91" s="12" t="s">
        <v>94</v>
      </c>
      <c r="E91" s="12" t="s">
        <v>94</v>
      </c>
      <c r="F91" s="12" t="s">
        <v>232</v>
      </c>
      <c r="G91" s="12" t="s">
        <v>80</v>
      </c>
      <c r="H91" s="12" t="s">
        <v>479</v>
      </c>
      <c r="I91" s="12">
        <v>2017</v>
      </c>
      <c r="J91" s="7" t="s">
        <v>678</v>
      </c>
      <c r="K91" s="11" t="s">
        <v>72</v>
      </c>
      <c r="L91" s="11" t="s">
        <v>73</v>
      </c>
      <c r="M91" s="55">
        <v>123416.92</v>
      </c>
      <c r="N91" s="11" t="s">
        <v>338</v>
      </c>
      <c r="O91" s="11" t="s">
        <v>854</v>
      </c>
      <c r="P91" s="11" t="s">
        <v>88</v>
      </c>
      <c r="Q91" s="11" t="s">
        <v>81</v>
      </c>
      <c r="R91" s="56">
        <v>42887</v>
      </c>
      <c r="S91" s="56">
        <v>42892</v>
      </c>
      <c r="T91" s="11" t="s">
        <v>74</v>
      </c>
      <c r="U91" s="11" t="s">
        <v>75</v>
      </c>
      <c r="V91" s="11" t="s">
        <v>96</v>
      </c>
      <c r="W91" s="11" t="s">
        <v>97</v>
      </c>
      <c r="X91" s="11" t="s">
        <v>83</v>
      </c>
      <c r="Y91" s="12" t="s">
        <v>339</v>
      </c>
      <c r="Z91" s="48" t="s">
        <v>674</v>
      </c>
      <c r="AA91" s="48" t="s">
        <v>674</v>
      </c>
      <c r="AB91" s="48" t="s">
        <v>674</v>
      </c>
      <c r="AC91" s="12" t="str">
        <f t="shared" si="93"/>
        <v>Naranti México S.A de C.V</v>
      </c>
      <c r="AD91" s="58" t="s">
        <v>340</v>
      </c>
      <c r="AE91" s="3" t="s">
        <v>98</v>
      </c>
      <c r="AF91" s="3" t="s">
        <v>855</v>
      </c>
      <c r="AG91" s="11" t="s">
        <v>236</v>
      </c>
      <c r="AH91" s="11" t="s">
        <v>337</v>
      </c>
      <c r="AI91" s="11" t="s">
        <v>337</v>
      </c>
      <c r="AJ91" s="11" t="s">
        <v>342</v>
      </c>
      <c r="AK91" s="59">
        <f t="shared" si="94"/>
        <v>123416.92</v>
      </c>
      <c r="AL91" s="59">
        <f t="shared" si="95"/>
        <v>123416.92</v>
      </c>
      <c r="AM91" s="59">
        <v>123416.92</v>
      </c>
      <c r="AN91" s="11" t="s">
        <v>286</v>
      </c>
      <c r="AO91" s="60">
        <v>1592180.76</v>
      </c>
      <c r="AP91" s="26" t="s">
        <v>674</v>
      </c>
      <c r="AQ91" s="59">
        <f t="shared" si="96"/>
        <v>123416.92</v>
      </c>
      <c r="AR91" s="52">
        <f t="shared" si="97"/>
        <v>42887</v>
      </c>
      <c r="AS91" s="53" t="str">
        <f t="shared" si="98"/>
        <v>TMMEJ/COT/DCS/066/2017</v>
      </c>
      <c r="AT91" s="12" t="str">
        <f t="shared" si="99"/>
        <v>Elaboración de 11 once anuncios de espectaculares y 15 vallas publicitarias con su respectivo montaje sobre las campañas de seguridad, obras y peatonalización realizadas por el Ayuntamiento de Morelia.</v>
      </c>
      <c r="AU91" s="18" t="s">
        <v>686</v>
      </c>
      <c r="AV91" s="12" t="s">
        <v>85</v>
      </c>
      <c r="AW91" s="54">
        <f t="shared" si="100"/>
        <v>123416.92</v>
      </c>
      <c r="AX91" s="54">
        <f t="shared" si="101"/>
        <v>123416.92</v>
      </c>
      <c r="AY91" s="52">
        <f t="shared" si="102"/>
        <v>42887</v>
      </c>
      <c r="AZ91" s="52">
        <f t="shared" si="103"/>
        <v>42892</v>
      </c>
      <c r="BA91" s="53" t="s">
        <v>341</v>
      </c>
    </row>
    <row r="92" spans="1:78" s="91" customFormat="1" ht="105" x14ac:dyDescent="0.25">
      <c r="B92" s="11">
        <v>2017</v>
      </c>
      <c r="C92" s="12" t="s">
        <v>480</v>
      </c>
      <c r="D92" s="12" t="s">
        <v>94</v>
      </c>
      <c r="E92" s="12" t="s">
        <v>94</v>
      </c>
      <c r="F92" s="12" t="s">
        <v>232</v>
      </c>
      <c r="G92" s="12" t="s">
        <v>80</v>
      </c>
      <c r="H92" s="12" t="s">
        <v>481</v>
      </c>
      <c r="I92" s="12">
        <v>2017</v>
      </c>
      <c r="J92" s="7" t="s">
        <v>678</v>
      </c>
      <c r="K92" s="11" t="s">
        <v>72</v>
      </c>
      <c r="L92" s="11" t="s">
        <v>73</v>
      </c>
      <c r="M92" s="55">
        <v>199314</v>
      </c>
      <c r="N92" s="11" t="s">
        <v>482</v>
      </c>
      <c r="O92" s="11" t="s">
        <v>854</v>
      </c>
      <c r="P92" s="11" t="s">
        <v>88</v>
      </c>
      <c r="Q92" s="11" t="s">
        <v>81</v>
      </c>
      <c r="R92" s="56">
        <v>42832</v>
      </c>
      <c r="S92" s="56">
        <v>42845</v>
      </c>
      <c r="T92" s="11" t="s">
        <v>74</v>
      </c>
      <c r="U92" s="11" t="s">
        <v>75</v>
      </c>
      <c r="V92" s="11" t="s">
        <v>96</v>
      </c>
      <c r="W92" s="11" t="s">
        <v>97</v>
      </c>
      <c r="X92" s="11" t="s">
        <v>83</v>
      </c>
      <c r="Y92" s="12" t="s">
        <v>483</v>
      </c>
      <c r="Z92" s="48" t="s">
        <v>674</v>
      </c>
      <c r="AA92" s="48" t="s">
        <v>674</v>
      </c>
      <c r="AB92" s="48" t="s">
        <v>674</v>
      </c>
      <c r="AC92" s="12" t="str">
        <f t="shared" si="93"/>
        <v>Comercializadora Publicitaria Tik S.A de C.V</v>
      </c>
      <c r="AD92" s="81" t="s">
        <v>484</v>
      </c>
      <c r="AE92" s="3" t="s">
        <v>98</v>
      </c>
      <c r="AF92" s="3" t="s">
        <v>855</v>
      </c>
      <c r="AG92" s="11" t="s">
        <v>236</v>
      </c>
      <c r="AH92" s="11" t="s">
        <v>337</v>
      </c>
      <c r="AI92" s="11" t="s">
        <v>337</v>
      </c>
      <c r="AJ92" s="11" t="s">
        <v>866</v>
      </c>
      <c r="AK92" s="59">
        <f t="shared" si="94"/>
        <v>199314</v>
      </c>
      <c r="AL92" s="59">
        <f t="shared" si="95"/>
        <v>199314</v>
      </c>
      <c r="AM92" s="59">
        <v>199314</v>
      </c>
      <c r="AN92" s="11" t="s">
        <v>286</v>
      </c>
      <c r="AO92" s="60">
        <v>1592180.76</v>
      </c>
      <c r="AP92" s="26" t="s">
        <v>674</v>
      </c>
      <c r="AQ92" s="59">
        <f t="shared" si="96"/>
        <v>199314</v>
      </c>
      <c r="AR92" s="52">
        <f t="shared" si="97"/>
        <v>42832</v>
      </c>
      <c r="AS92" s="53" t="str">
        <f t="shared" si="98"/>
        <v>TMMEJ/COT/DCS/011/2017</v>
      </c>
      <c r="AT92" s="12" t="str">
        <f t="shared" si="99"/>
        <v>Servicios de Difusión de la Campaña "Reclutamiento y Fortalecimiento de la Policía de Morelia".</v>
      </c>
      <c r="AU92" s="18" t="s">
        <v>686</v>
      </c>
      <c r="AV92" s="12" t="s">
        <v>85</v>
      </c>
      <c r="AW92" s="54">
        <f t="shared" si="100"/>
        <v>199314</v>
      </c>
      <c r="AX92" s="54">
        <f t="shared" si="101"/>
        <v>199314</v>
      </c>
      <c r="AY92" s="52">
        <f t="shared" si="102"/>
        <v>42832</v>
      </c>
      <c r="AZ92" s="52">
        <f t="shared" si="103"/>
        <v>42845</v>
      </c>
      <c r="BA92" s="53" t="s">
        <v>485</v>
      </c>
    </row>
    <row r="93" spans="1:78" s="91" customFormat="1" ht="105" x14ac:dyDescent="0.25">
      <c r="B93" s="11">
        <v>2017</v>
      </c>
      <c r="C93" s="12" t="s">
        <v>117</v>
      </c>
      <c r="D93" s="12" t="s">
        <v>94</v>
      </c>
      <c r="E93" s="12" t="s">
        <v>94</v>
      </c>
      <c r="F93" s="12" t="s">
        <v>232</v>
      </c>
      <c r="G93" s="12" t="s">
        <v>80</v>
      </c>
      <c r="H93" s="12" t="s">
        <v>95</v>
      </c>
      <c r="I93" s="12">
        <v>2017</v>
      </c>
      <c r="J93" s="7" t="s">
        <v>678</v>
      </c>
      <c r="K93" s="11" t="s">
        <v>72</v>
      </c>
      <c r="L93" s="11" t="s">
        <v>73</v>
      </c>
      <c r="M93" s="55">
        <v>224000</v>
      </c>
      <c r="N93" s="11" t="s">
        <v>659</v>
      </c>
      <c r="O93" s="11" t="s">
        <v>854</v>
      </c>
      <c r="P93" s="11" t="s">
        <v>88</v>
      </c>
      <c r="Q93" s="11" t="s">
        <v>81</v>
      </c>
      <c r="R93" s="56">
        <v>42828</v>
      </c>
      <c r="S93" s="56">
        <v>42978</v>
      </c>
      <c r="T93" s="11" t="s">
        <v>74</v>
      </c>
      <c r="U93" s="11" t="s">
        <v>75</v>
      </c>
      <c r="V93" s="11" t="s">
        <v>96</v>
      </c>
      <c r="W93" s="11" t="s">
        <v>97</v>
      </c>
      <c r="X93" s="11" t="s">
        <v>83</v>
      </c>
      <c r="Y93" s="12" t="s">
        <v>874</v>
      </c>
      <c r="Z93" s="48" t="s">
        <v>674</v>
      </c>
      <c r="AA93" s="48" t="s">
        <v>674</v>
      </c>
      <c r="AB93" s="48" t="s">
        <v>674</v>
      </c>
      <c r="AC93" s="12" t="str">
        <f t="shared" si="93"/>
        <v>Televisión Marmor  C.V.</v>
      </c>
      <c r="AD93" s="58" t="s">
        <v>402</v>
      </c>
      <c r="AE93" s="3" t="s">
        <v>98</v>
      </c>
      <c r="AF93" s="3" t="s">
        <v>855</v>
      </c>
      <c r="AG93" s="11" t="s">
        <v>236</v>
      </c>
      <c r="AH93" s="11" t="s">
        <v>76</v>
      </c>
      <c r="AI93" s="11" t="s">
        <v>76</v>
      </c>
      <c r="AJ93" s="11" t="s">
        <v>652</v>
      </c>
      <c r="AK93" s="59">
        <f t="shared" si="94"/>
        <v>224000</v>
      </c>
      <c r="AL93" s="59">
        <f t="shared" si="95"/>
        <v>224000</v>
      </c>
      <c r="AM93" s="59">
        <f>44800*4</f>
        <v>179200</v>
      </c>
      <c r="AN93" s="11" t="s">
        <v>89</v>
      </c>
      <c r="AO93" s="60">
        <v>28942242.600000001</v>
      </c>
      <c r="AP93" s="26" t="s">
        <v>674</v>
      </c>
      <c r="AQ93" s="59">
        <f t="shared" si="96"/>
        <v>224000</v>
      </c>
      <c r="AR93" s="52">
        <f t="shared" si="97"/>
        <v>42828</v>
      </c>
      <c r="AS93" s="53" t="str">
        <f t="shared" si="98"/>
        <v>TMMEJ/COT/DCS/063/2017</v>
      </c>
      <c r="AT93" s="12" t="str">
        <f t="shared" si="99"/>
        <v>Servicios de difusión de mensajes en radio, para la difusión del quehacer del H. Ayuntamiento de Morelia y de los bienes y servicios públicos que prestan las diferentes dependencias que lo conforman.</v>
      </c>
      <c r="AU93" s="18" t="s">
        <v>686</v>
      </c>
      <c r="AV93" s="12" t="s">
        <v>85</v>
      </c>
      <c r="AW93" s="54">
        <f t="shared" si="100"/>
        <v>224000</v>
      </c>
      <c r="AX93" s="54">
        <f t="shared" si="101"/>
        <v>224000</v>
      </c>
      <c r="AY93" s="52">
        <f t="shared" si="102"/>
        <v>42828</v>
      </c>
      <c r="AZ93" s="52">
        <f t="shared" si="103"/>
        <v>42978</v>
      </c>
      <c r="BA93" s="53" t="s">
        <v>660</v>
      </c>
    </row>
    <row r="94" spans="1:78" s="91" customFormat="1" ht="105" x14ac:dyDescent="0.25">
      <c r="B94" s="11">
        <v>2017</v>
      </c>
      <c r="C94" s="12" t="s">
        <v>117</v>
      </c>
      <c r="D94" s="12" t="s">
        <v>94</v>
      </c>
      <c r="E94" s="12" t="s">
        <v>94</v>
      </c>
      <c r="F94" s="12" t="s">
        <v>232</v>
      </c>
      <c r="G94" s="12" t="s">
        <v>80</v>
      </c>
      <c r="H94" s="12" t="s">
        <v>95</v>
      </c>
      <c r="I94" s="12">
        <v>2017</v>
      </c>
      <c r="J94" s="7" t="s">
        <v>678</v>
      </c>
      <c r="K94" s="11" t="s">
        <v>72</v>
      </c>
      <c r="L94" s="11" t="s">
        <v>73</v>
      </c>
      <c r="M94" s="55">
        <v>60000</v>
      </c>
      <c r="N94" s="11" t="s">
        <v>651</v>
      </c>
      <c r="O94" s="11" t="s">
        <v>854</v>
      </c>
      <c r="P94" s="11" t="s">
        <v>88</v>
      </c>
      <c r="Q94" s="11" t="s">
        <v>81</v>
      </c>
      <c r="R94" s="56">
        <v>42826</v>
      </c>
      <c r="S94" s="56">
        <v>42886</v>
      </c>
      <c r="T94" s="11" t="s">
        <v>74</v>
      </c>
      <c r="U94" s="11" t="s">
        <v>75</v>
      </c>
      <c r="V94" s="11" t="s">
        <v>96</v>
      </c>
      <c r="W94" s="11" t="s">
        <v>97</v>
      </c>
      <c r="X94" s="11" t="s">
        <v>83</v>
      </c>
      <c r="Y94" s="12" t="s">
        <v>133</v>
      </c>
      <c r="Z94" s="48" t="s">
        <v>674</v>
      </c>
      <c r="AA94" s="48" t="s">
        <v>674</v>
      </c>
      <c r="AB94" s="48" t="s">
        <v>674</v>
      </c>
      <c r="AC94" s="12" t="str">
        <f t="shared" si="93"/>
        <v>Corporación Morelia Multimedia S.A de C.V</v>
      </c>
      <c r="AD94" s="58" t="s">
        <v>134</v>
      </c>
      <c r="AE94" s="3" t="s">
        <v>98</v>
      </c>
      <c r="AF94" s="3" t="s">
        <v>855</v>
      </c>
      <c r="AG94" s="11" t="s">
        <v>236</v>
      </c>
      <c r="AH94" s="11" t="s">
        <v>76</v>
      </c>
      <c r="AI94" s="11" t="s">
        <v>76</v>
      </c>
      <c r="AJ94" s="11" t="s">
        <v>652</v>
      </c>
      <c r="AK94" s="59">
        <f t="shared" si="94"/>
        <v>60000</v>
      </c>
      <c r="AL94" s="59">
        <f t="shared" si="95"/>
        <v>60000</v>
      </c>
      <c r="AM94" s="59">
        <f>30000*2</f>
        <v>60000</v>
      </c>
      <c r="AN94" s="11" t="s">
        <v>89</v>
      </c>
      <c r="AO94" s="60">
        <v>28942242.600000001</v>
      </c>
      <c r="AP94" s="26" t="s">
        <v>674</v>
      </c>
      <c r="AQ94" s="59">
        <f t="shared" si="96"/>
        <v>60000</v>
      </c>
      <c r="AR94" s="52">
        <f t="shared" si="97"/>
        <v>42826</v>
      </c>
      <c r="AS94" s="53" t="str">
        <f t="shared" si="98"/>
        <v>TMMEJ/COT/DCS/048/2017</v>
      </c>
      <c r="AT94" s="12" t="str">
        <f t="shared" si="99"/>
        <v>Servicios de difusión de mensajes en radio, para la difusión del quehacer del H. Ayuntamiento de Morelia y de los bienes y servicios públicos que prestan las diferentes dependencias que lo conforman.</v>
      </c>
      <c r="AU94" s="18" t="s">
        <v>686</v>
      </c>
      <c r="AV94" s="12" t="s">
        <v>85</v>
      </c>
      <c r="AW94" s="54">
        <f t="shared" si="100"/>
        <v>60000</v>
      </c>
      <c r="AX94" s="54">
        <f t="shared" si="101"/>
        <v>60000</v>
      </c>
      <c r="AY94" s="52">
        <f t="shared" si="102"/>
        <v>42826</v>
      </c>
      <c r="AZ94" s="52">
        <f t="shared" si="103"/>
        <v>42886</v>
      </c>
      <c r="BA94" s="53" t="s">
        <v>653</v>
      </c>
    </row>
    <row r="95" spans="1:78" s="91" customFormat="1" ht="105" x14ac:dyDescent="0.25">
      <c r="B95" s="11">
        <v>2017</v>
      </c>
      <c r="C95" s="12" t="s">
        <v>117</v>
      </c>
      <c r="D95" s="12" t="s">
        <v>94</v>
      </c>
      <c r="E95" s="12" t="s">
        <v>94</v>
      </c>
      <c r="F95" s="12" t="s">
        <v>232</v>
      </c>
      <c r="G95" s="12" t="s">
        <v>80</v>
      </c>
      <c r="H95" s="12" t="s">
        <v>95</v>
      </c>
      <c r="I95" s="12">
        <v>2017</v>
      </c>
      <c r="J95" s="7" t="s">
        <v>678</v>
      </c>
      <c r="K95" s="11" t="s">
        <v>72</v>
      </c>
      <c r="L95" s="11" t="s">
        <v>73</v>
      </c>
      <c r="M95" s="55">
        <v>293700</v>
      </c>
      <c r="N95" s="11" t="s">
        <v>644</v>
      </c>
      <c r="O95" s="11" t="s">
        <v>854</v>
      </c>
      <c r="P95" s="61" t="s">
        <v>88</v>
      </c>
      <c r="Q95" s="61" t="s">
        <v>81</v>
      </c>
      <c r="R95" s="56">
        <v>42826</v>
      </c>
      <c r="S95" s="56">
        <v>42551</v>
      </c>
      <c r="T95" s="11" t="s">
        <v>74</v>
      </c>
      <c r="U95" s="11" t="s">
        <v>75</v>
      </c>
      <c r="V95" s="11" t="s">
        <v>96</v>
      </c>
      <c r="W95" s="11" t="s">
        <v>97</v>
      </c>
      <c r="X95" s="11" t="s">
        <v>83</v>
      </c>
      <c r="Y95" s="12" t="s">
        <v>151</v>
      </c>
      <c r="Z95" s="48" t="s">
        <v>674</v>
      </c>
      <c r="AA95" s="48" t="s">
        <v>674</v>
      </c>
      <c r="AB95" s="48" t="s">
        <v>674</v>
      </c>
      <c r="AC95" s="12" t="str">
        <f t="shared" si="93"/>
        <v>Morelia Stereo S.A de C.V</v>
      </c>
      <c r="AD95" s="81" t="s">
        <v>152</v>
      </c>
      <c r="AE95" s="3" t="s">
        <v>98</v>
      </c>
      <c r="AF95" s="3" t="s">
        <v>855</v>
      </c>
      <c r="AG95" s="11" t="s">
        <v>236</v>
      </c>
      <c r="AH95" s="11" t="s">
        <v>76</v>
      </c>
      <c r="AI95" s="11" t="s">
        <v>76</v>
      </c>
      <c r="AJ95" s="11" t="s">
        <v>645</v>
      </c>
      <c r="AK95" s="59">
        <f t="shared" si="94"/>
        <v>293700</v>
      </c>
      <c r="AL95" s="59">
        <f t="shared" si="95"/>
        <v>293700</v>
      </c>
      <c r="AM95" s="59">
        <f>97900*3</f>
        <v>293700</v>
      </c>
      <c r="AN95" s="11" t="s">
        <v>89</v>
      </c>
      <c r="AO95" s="60">
        <v>28942242.600000001</v>
      </c>
      <c r="AP95" s="26" t="s">
        <v>674</v>
      </c>
      <c r="AQ95" s="59">
        <f t="shared" si="96"/>
        <v>293700</v>
      </c>
      <c r="AR95" s="52">
        <f t="shared" si="97"/>
        <v>42826</v>
      </c>
      <c r="AS95" s="53" t="str">
        <f t="shared" si="98"/>
        <v>TMMEJ/COT/DCS/040/2017</v>
      </c>
      <c r="AT95" s="12" t="str">
        <f t="shared" si="99"/>
        <v>Difusión de mensajes sobre programas y actividades del Ayuntamiento de Morelia, mediante spots de radio.</v>
      </c>
      <c r="AU95" s="18" t="s">
        <v>686</v>
      </c>
      <c r="AV95" s="12" t="s">
        <v>85</v>
      </c>
      <c r="AW95" s="54">
        <f t="shared" si="100"/>
        <v>293700</v>
      </c>
      <c r="AX95" s="54">
        <f t="shared" si="101"/>
        <v>293700</v>
      </c>
      <c r="AY95" s="52">
        <f t="shared" si="102"/>
        <v>42826</v>
      </c>
      <c r="AZ95" s="52">
        <f t="shared" si="103"/>
        <v>42551</v>
      </c>
      <c r="BA95" s="53" t="s">
        <v>646</v>
      </c>
    </row>
    <row r="96" spans="1:78" s="92" customFormat="1" ht="105" x14ac:dyDescent="0.25">
      <c r="A96" s="91"/>
      <c r="B96" s="11">
        <v>2017</v>
      </c>
      <c r="C96" s="12" t="s">
        <v>117</v>
      </c>
      <c r="D96" s="12" t="s">
        <v>94</v>
      </c>
      <c r="E96" s="12" t="s">
        <v>94</v>
      </c>
      <c r="F96" s="12" t="s">
        <v>232</v>
      </c>
      <c r="G96" s="12" t="s">
        <v>80</v>
      </c>
      <c r="H96" s="12" t="s">
        <v>95</v>
      </c>
      <c r="I96" s="12">
        <v>2017</v>
      </c>
      <c r="J96" s="7" t="s">
        <v>678</v>
      </c>
      <c r="K96" s="11" t="s">
        <v>72</v>
      </c>
      <c r="L96" s="11" t="s">
        <v>73</v>
      </c>
      <c r="M96" s="55">
        <v>420000</v>
      </c>
      <c r="N96" s="11" t="s">
        <v>155</v>
      </c>
      <c r="O96" s="11" t="s">
        <v>84</v>
      </c>
      <c r="P96" s="61" t="s">
        <v>88</v>
      </c>
      <c r="Q96" s="61" t="s">
        <v>81</v>
      </c>
      <c r="R96" s="56">
        <v>42736</v>
      </c>
      <c r="S96" s="56">
        <v>42490</v>
      </c>
      <c r="T96" s="11" t="s">
        <v>74</v>
      </c>
      <c r="U96" s="11" t="s">
        <v>75</v>
      </c>
      <c r="V96" s="11" t="s">
        <v>96</v>
      </c>
      <c r="W96" s="11" t="s">
        <v>97</v>
      </c>
      <c r="X96" s="11" t="s">
        <v>83</v>
      </c>
      <c r="Y96" s="12" t="s">
        <v>875</v>
      </c>
      <c r="Z96" s="48" t="s">
        <v>674</v>
      </c>
      <c r="AA96" s="48" t="s">
        <v>674</v>
      </c>
      <c r="AB96" s="48" t="s">
        <v>674</v>
      </c>
      <c r="AC96" s="12" t="str">
        <f t="shared" si="93"/>
        <v>Operadora y Editora del Bajío S.A de C.V (Provincia)</v>
      </c>
      <c r="AD96" s="81" t="s">
        <v>103</v>
      </c>
      <c r="AE96" s="3" t="s">
        <v>98</v>
      </c>
      <c r="AF96" s="3" t="s">
        <v>855</v>
      </c>
      <c r="AG96" s="11" t="s">
        <v>236</v>
      </c>
      <c r="AH96" s="11" t="s">
        <v>76</v>
      </c>
      <c r="AI96" s="11" t="s">
        <v>76</v>
      </c>
      <c r="AJ96" s="11" t="s">
        <v>104</v>
      </c>
      <c r="AK96" s="59">
        <f t="shared" si="94"/>
        <v>420000</v>
      </c>
      <c r="AL96" s="59">
        <f t="shared" si="95"/>
        <v>420000</v>
      </c>
      <c r="AM96" s="59">
        <v>420000</v>
      </c>
      <c r="AN96" s="11" t="s">
        <v>89</v>
      </c>
      <c r="AO96" s="60">
        <v>28942242.600000001</v>
      </c>
      <c r="AP96" s="26" t="s">
        <v>674</v>
      </c>
      <c r="AQ96" s="59">
        <f t="shared" si="96"/>
        <v>420000</v>
      </c>
      <c r="AR96" s="52">
        <f t="shared" si="97"/>
        <v>42736</v>
      </c>
      <c r="AS96" s="53" t="str">
        <f t="shared" si="98"/>
        <v>SA/DCS/S/55/2017</v>
      </c>
      <c r="AT96" s="12" t="str">
        <f t="shared" si="99"/>
        <v>Servicios de Difusión e Mensajes, programas, Actividades y Campañas del H. Ayuntamiento en el Diario Provincia.</v>
      </c>
      <c r="AU96" s="18" t="s">
        <v>686</v>
      </c>
      <c r="AV96" s="12" t="s">
        <v>85</v>
      </c>
      <c r="AW96" s="54">
        <f t="shared" si="100"/>
        <v>420000</v>
      </c>
      <c r="AX96" s="54">
        <f t="shared" si="101"/>
        <v>420000</v>
      </c>
      <c r="AY96" s="52">
        <f t="shared" si="102"/>
        <v>42736</v>
      </c>
      <c r="AZ96" s="52">
        <f t="shared" si="103"/>
        <v>42490</v>
      </c>
      <c r="BA96" s="53" t="s">
        <v>108</v>
      </c>
      <c r="BB96" s="91"/>
      <c r="BC96" s="91"/>
      <c r="BD96" s="91"/>
      <c r="BE96" s="91"/>
      <c r="BF96" s="91"/>
      <c r="BG96" s="91"/>
      <c r="BH96" s="91"/>
      <c r="BI96" s="91"/>
      <c r="BJ96" s="91"/>
      <c r="BK96" s="91"/>
      <c r="BL96" s="91"/>
      <c r="BM96" s="91"/>
      <c r="BN96" s="91"/>
      <c r="BO96" s="91"/>
      <c r="BP96" s="91"/>
      <c r="BQ96" s="91"/>
      <c r="BR96" s="91"/>
      <c r="BS96" s="91"/>
      <c r="BT96" s="91"/>
      <c r="BU96" s="91"/>
      <c r="BV96" s="91"/>
      <c r="BW96" s="91"/>
      <c r="BX96" s="91"/>
      <c r="BY96" s="91"/>
      <c r="BZ96" s="91"/>
    </row>
    <row r="97" spans="1:78" s="92" customFormat="1" ht="105" x14ac:dyDescent="0.25">
      <c r="A97" s="91"/>
      <c r="B97" s="11">
        <v>2017</v>
      </c>
      <c r="C97" s="12" t="s">
        <v>117</v>
      </c>
      <c r="D97" s="12" t="s">
        <v>94</v>
      </c>
      <c r="E97" s="12" t="s">
        <v>94</v>
      </c>
      <c r="F97" s="12" t="s">
        <v>232</v>
      </c>
      <c r="G97" s="12" t="s">
        <v>80</v>
      </c>
      <c r="H97" s="12" t="s">
        <v>95</v>
      </c>
      <c r="I97" s="12">
        <v>2017</v>
      </c>
      <c r="J97" s="7" t="s">
        <v>678</v>
      </c>
      <c r="K97" s="11" t="s">
        <v>72</v>
      </c>
      <c r="L97" s="11" t="s">
        <v>73</v>
      </c>
      <c r="M97" s="55">
        <v>320000</v>
      </c>
      <c r="N97" s="11" t="s">
        <v>156</v>
      </c>
      <c r="O97" s="11" t="s">
        <v>84</v>
      </c>
      <c r="P97" s="11" t="s">
        <v>88</v>
      </c>
      <c r="Q97" s="11" t="s">
        <v>81</v>
      </c>
      <c r="R97" s="56">
        <v>42736</v>
      </c>
      <c r="S97" s="56">
        <v>42916</v>
      </c>
      <c r="T97" s="11" t="s">
        <v>74</v>
      </c>
      <c r="U97" s="11" t="s">
        <v>75</v>
      </c>
      <c r="V97" s="11" t="s">
        <v>96</v>
      </c>
      <c r="W97" s="11" t="s">
        <v>97</v>
      </c>
      <c r="X97" s="11" t="s">
        <v>83</v>
      </c>
      <c r="Y97" s="12" t="s">
        <v>871</v>
      </c>
      <c r="Z97" s="48" t="s">
        <v>674</v>
      </c>
      <c r="AA97" s="48" t="s">
        <v>674</v>
      </c>
      <c r="AB97" s="48" t="s">
        <v>674</v>
      </c>
      <c r="AC97" s="12" t="str">
        <f t="shared" si="93"/>
        <v>Operadora y Editora del Bajío S.A de C.V (Testigo)</v>
      </c>
      <c r="AD97" s="81" t="s">
        <v>103</v>
      </c>
      <c r="AE97" s="3" t="s">
        <v>98</v>
      </c>
      <c r="AF97" s="3" t="s">
        <v>855</v>
      </c>
      <c r="AG97" s="11" t="s">
        <v>236</v>
      </c>
      <c r="AH97" s="11" t="s">
        <v>76</v>
      </c>
      <c r="AI97" s="11" t="s">
        <v>76</v>
      </c>
      <c r="AJ97" s="11" t="s">
        <v>864</v>
      </c>
      <c r="AK97" s="59">
        <f t="shared" si="94"/>
        <v>320000</v>
      </c>
      <c r="AL97" s="59">
        <f t="shared" si="95"/>
        <v>320000</v>
      </c>
      <c r="AM97" s="59">
        <f>(50000*2)+(55000*4)</f>
        <v>320000</v>
      </c>
      <c r="AN97" s="11" t="s">
        <v>89</v>
      </c>
      <c r="AO97" s="60">
        <v>28942242.600000001</v>
      </c>
      <c r="AP97" s="26" t="s">
        <v>674</v>
      </c>
      <c r="AQ97" s="59">
        <f t="shared" si="96"/>
        <v>320000</v>
      </c>
      <c r="AR97" s="52">
        <f t="shared" si="97"/>
        <v>42736</v>
      </c>
      <c r="AS97" s="53" t="str">
        <f t="shared" si="98"/>
        <v>SA/DCS/S/58/2017</v>
      </c>
      <c r="AT97" s="12" t="str">
        <f t="shared" si="99"/>
        <v>Servicios de dar a Conocer a la Ciudadanía de Morelia en general, las acciones, programas y campañas realizadas por el H. Ayuntamiento en favor de los Morelianos.</v>
      </c>
      <c r="AU97" s="18" t="s">
        <v>686</v>
      </c>
      <c r="AV97" s="12" t="s">
        <v>85</v>
      </c>
      <c r="AW97" s="54">
        <f t="shared" si="100"/>
        <v>320000</v>
      </c>
      <c r="AX97" s="54">
        <f t="shared" si="101"/>
        <v>320000</v>
      </c>
      <c r="AY97" s="52">
        <f t="shared" si="102"/>
        <v>42736</v>
      </c>
      <c r="AZ97" s="52">
        <f t="shared" si="103"/>
        <v>42916</v>
      </c>
      <c r="BA97" s="53" t="s">
        <v>237</v>
      </c>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row>
    <row r="98" spans="1:78" s="92" customFormat="1" ht="105" x14ac:dyDescent="0.25">
      <c r="A98" s="91"/>
      <c r="B98" s="11">
        <v>2017</v>
      </c>
      <c r="C98" s="12" t="s">
        <v>117</v>
      </c>
      <c r="D98" s="12" t="s">
        <v>94</v>
      </c>
      <c r="E98" s="12" t="s">
        <v>94</v>
      </c>
      <c r="F98" s="12" t="s">
        <v>232</v>
      </c>
      <c r="G98" s="12" t="s">
        <v>80</v>
      </c>
      <c r="H98" s="12" t="s">
        <v>95</v>
      </c>
      <c r="I98" s="12">
        <v>2017</v>
      </c>
      <c r="J98" s="7" t="s">
        <v>678</v>
      </c>
      <c r="K98" s="11" t="s">
        <v>72</v>
      </c>
      <c r="L98" s="11" t="s">
        <v>73</v>
      </c>
      <c r="M98" s="55">
        <v>320000</v>
      </c>
      <c r="N98" s="11" t="s">
        <v>158</v>
      </c>
      <c r="O98" s="11" t="s">
        <v>84</v>
      </c>
      <c r="P98" s="11" t="s">
        <v>88</v>
      </c>
      <c r="Q98" s="11" t="s">
        <v>81</v>
      </c>
      <c r="R98" s="56">
        <v>42736</v>
      </c>
      <c r="S98" s="56">
        <v>42916</v>
      </c>
      <c r="T98" s="11" t="s">
        <v>74</v>
      </c>
      <c r="U98" s="11" t="s">
        <v>75</v>
      </c>
      <c r="V98" s="11" t="s">
        <v>96</v>
      </c>
      <c r="W98" s="11" t="s">
        <v>97</v>
      </c>
      <c r="X98" s="11" t="s">
        <v>83</v>
      </c>
      <c r="Y98" s="12" t="s">
        <v>872</v>
      </c>
      <c r="Z98" s="48" t="s">
        <v>674</v>
      </c>
      <c r="AA98" s="48" t="s">
        <v>674</v>
      </c>
      <c r="AB98" s="48" t="s">
        <v>674</v>
      </c>
      <c r="AC98" s="12" t="str">
        <f t="shared" si="93"/>
        <v>Operadora y Editora del Bajío S.A de C.V (Innbus)</v>
      </c>
      <c r="AD98" s="81" t="s">
        <v>103</v>
      </c>
      <c r="AE98" s="3" t="s">
        <v>98</v>
      </c>
      <c r="AF98" s="3" t="s">
        <v>855</v>
      </c>
      <c r="AG98" s="11" t="s">
        <v>236</v>
      </c>
      <c r="AH98" s="11" t="s">
        <v>76</v>
      </c>
      <c r="AI98" s="11" t="s">
        <v>76</v>
      </c>
      <c r="AJ98" s="11" t="s">
        <v>876</v>
      </c>
      <c r="AK98" s="59">
        <f t="shared" si="94"/>
        <v>320000</v>
      </c>
      <c r="AL98" s="59">
        <f t="shared" si="95"/>
        <v>320000</v>
      </c>
      <c r="AM98" s="59">
        <f>(50000*2)+(55000*4)</f>
        <v>320000</v>
      </c>
      <c r="AN98" s="11" t="s">
        <v>89</v>
      </c>
      <c r="AO98" s="60">
        <v>28942242.600000001</v>
      </c>
      <c r="AP98" s="26" t="s">
        <v>674</v>
      </c>
      <c r="AQ98" s="59">
        <f t="shared" si="96"/>
        <v>320000</v>
      </c>
      <c r="AR98" s="52">
        <f t="shared" si="97"/>
        <v>42736</v>
      </c>
      <c r="AS98" s="53" t="str">
        <f t="shared" si="98"/>
        <v>SA/DCS/S/56/2017</v>
      </c>
      <c r="AT98" s="12" t="str">
        <f t="shared" si="99"/>
        <v>Servicio de Transmisión de las Actividades, Mensajes, funciones y programas que realiza el Ayuntamiento, para conocimiento de la ciudadanía moreliana en general en Revista Innbus.</v>
      </c>
      <c r="AU98" s="18" t="s">
        <v>686</v>
      </c>
      <c r="AV98" s="12" t="s">
        <v>85</v>
      </c>
      <c r="AW98" s="54">
        <f t="shared" si="100"/>
        <v>320000</v>
      </c>
      <c r="AX98" s="54">
        <f t="shared" si="101"/>
        <v>320000</v>
      </c>
      <c r="AY98" s="52">
        <f t="shared" si="102"/>
        <v>42736</v>
      </c>
      <c r="AZ98" s="52">
        <f t="shared" si="103"/>
        <v>42916</v>
      </c>
      <c r="BA98" s="53" t="s">
        <v>239</v>
      </c>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row>
    <row r="99" spans="1:78" s="92" customFormat="1" ht="105" x14ac:dyDescent="0.25">
      <c r="A99" s="91"/>
      <c r="B99" s="11">
        <v>2017</v>
      </c>
      <c r="C99" s="12" t="s">
        <v>117</v>
      </c>
      <c r="D99" s="12" t="s">
        <v>94</v>
      </c>
      <c r="E99" s="12" t="s">
        <v>94</v>
      </c>
      <c r="F99" s="12" t="s">
        <v>232</v>
      </c>
      <c r="G99" s="12" t="s">
        <v>80</v>
      </c>
      <c r="H99" s="12" t="s">
        <v>95</v>
      </c>
      <c r="I99" s="12">
        <v>2017</v>
      </c>
      <c r="J99" s="7" t="s">
        <v>678</v>
      </c>
      <c r="K99" s="11" t="s">
        <v>72</v>
      </c>
      <c r="L99" s="11" t="s">
        <v>73</v>
      </c>
      <c r="M99" s="55">
        <v>150003</v>
      </c>
      <c r="N99" s="11" t="s">
        <v>207</v>
      </c>
      <c r="O99" s="11" t="s">
        <v>84</v>
      </c>
      <c r="P99" s="11" t="s">
        <v>88</v>
      </c>
      <c r="Q99" s="11" t="s">
        <v>81</v>
      </c>
      <c r="R99" s="56">
        <v>42826</v>
      </c>
      <c r="S99" s="56">
        <v>43100</v>
      </c>
      <c r="T99" s="11" t="s">
        <v>74</v>
      </c>
      <c r="U99" s="11" t="s">
        <v>75</v>
      </c>
      <c r="V99" s="11" t="s">
        <v>96</v>
      </c>
      <c r="W99" s="11" t="s">
        <v>97</v>
      </c>
      <c r="X99" s="11" t="s">
        <v>83</v>
      </c>
      <c r="Y99" s="12" t="s">
        <v>208</v>
      </c>
      <c r="Z99" s="48" t="s">
        <v>674</v>
      </c>
      <c r="AA99" s="48" t="s">
        <v>674</v>
      </c>
      <c r="AB99" s="48" t="s">
        <v>674</v>
      </c>
      <c r="AC99" s="12" t="str">
        <f t="shared" si="93"/>
        <v>Grupo la Voz del Viento S.A de C.V</v>
      </c>
      <c r="AD99" s="81" t="s">
        <v>209</v>
      </c>
      <c r="AE99" s="3" t="s">
        <v>98</v>
      </c>
      <c r="AF99" s="3" t="s">
        <v>855</v>
      </c>
      <c r="AG99" s="11" t="s">
        <v>236</v>
      </c>
      <c r="AH99" s="11" t="s">
        <v>76</v>
      </c>
      <c r="AI99" s="11" t="s">
        <v>76</v>
      </c>
      <c r="AJ99" s="11" t="s">
        <v>241</v>
      </c>
      <c r="AK99" s="59">
        <f t="shared" si="94"/>
        <v>150003</v>
      </c>
      <c r="AL99" s="59">
        <f t="shared" si="95"/>
        <v>150003</v>
      </c>
      <c r="AM99" s="59">
        <f>16667*4</f>
        <v>66668</v>
      </c>
      <c r="AN99" s="11" t="s">
        <v>89</v>
      </c>
      <c r="AO99" s="60">
        <v>28942242.600000001</v>
      </c>
      <c r="AP99" s="26" t="s">
        <v>674</v>
      </c>
      <c r="AQ99" s="59">
        <f t="shared" si="96"/>
        <v>150003</v>
      </c>
      <c r="AR99" s="52">
        <f t="shared" si="97"/>
        <v>42826</v>
      </c>
      <c r="AS99" s="53" t="str">
        <f t="shared" si="98"/>
        <v>SA/DCS/S/82/2017</v>
      </c>
      <c r="AT99" s="12" t="str">
        <f t="shared" si="99"/>
        <v>Servicios de Difusión de mensajes, programas, actividades y Campañas del H. Ayuntamiento de Morelia.</v>
      </c>
      <c r="AU99" s="18" t="s">
        <v>686</v>
      </c>
      <c r="AV99" s="12" t="s">
        <v>85</v>
      </c>
      <c r="AW99" s="54">
        <f t="shared" si="100"/>
        <v>150003</v>
      </c>
      <c r="AX99" s="54">
        <f t="shared" si="101"/>
        <v>150003</v>
      </c>
      <c r="AY99" s="52">
        <f t="shared" si="102"/>
        <v>42826</v>
      </c>
      <c r="AZ99" s="52">
        <f t="shared" si="103"/>
        <v>43100</v>
      </c>
      <c r="BA99" s="53" t="s">
        <v>257</v>
      </c>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row>
    <row r="100" spans="1:78" s="92" customFormat="1" ht="157.5" customHeight="1" x14ac:dyDescent="0.25">
      <c r="A100" s="91"/>
      <c r="B100" s="11">
        <v>2017</v>
      </c>
      <c r="C100" s="12" t="s">
        <v>117</v>
      </c>
      <c r="D100" s="12" t="s">
        <v>94</v>
      </c>
      <c r="E100" s="12" t="s">
        <v>94</v>
      </c>
      <c r="F100" s="12" t="s">
        <v>232</v>
      </c>
      <c r="G100" s="12" t="s">
        <v>80</v>
      </c>
      <c r="H100" s="12" t="s">
        <v>95</v>
      </c>
      <c r="I100" s="12">
        <v>2017</v>
      </c>
      <c r="J100" s="7" t="s">
        <v>678</v>
      </c>
      <c r="K100" s="11" t="s">
        <v>72</v>
      </c>
      <c r="L100" s="11" t="s">
        <v>73</v>
      </c>
      <c r="M100" s="55">
        <v>390000</v>
      </c>
      <c r="N100" s="11" t="s">
        <v>218</v>
      </c>
      <c r="O100" s="11" t="s">
        <v>84</v>
      </c>
      <c r="P100" s="11" t="s">
        <v>88</v>
      </c>
      <c r="Q100" s="11" t="s">
        <v>81</v>
      </c>
      <c r="R100" s="56">
        <v>42826</v>
      </c>
      <c r="S100" s="56">
        <v>42855</v>
      </c>
      <c r="T100" s="11" t="s">
        <v>74</v>
      </c>
      <c r="U100" s="11" t="s">
        <v>75</v>
      </c>
      <c r="V100" s="11" t="s">
        <v>96</v>
      </c>
      <c r="W100" s="11" t="s">
        <v>97</v>
      </c>
      <c r="X100" s="11" t="s">
        <v>83</v>
      </c>
      <c r="Y100" s="12" t="s">
        <v>211</v>
      </c>
      <c r="Z100" s="48" t="s">
        <v>674</v>
      </c>
      <c r="AA100" s="48" t="s">
        <v>674</v>
      </c>
      <c r="AB100" s="48" t="s">
        <v>674</v>
      </c>
      <c r="AC100" s="12" t="str">
        <f t="shared" si="93"/>
        <v>Canal 13 de Michoacán S.A de C.V</v>
      </c>
      <c r="AD100" s="81" t="s">
        <v>212</v>
      </c>
      <c r="AE100" s="3" t="s">
        <v>98</v>
      </c>
      <c r="AF100" s="3" t="s">
        <v>855</v>
      </c>
      <c r="AG100" s="11" t="s">
        <v>236</v>
      </c>
      <c r="AH100" s="11" t="s">
        <v>76</v>
      </c>
      <c r="AI100" s="11" t="s">
        <v>76</v>
      </c>
      <c r="AJ100" s="11" t="s">
        <v>877</v>
      </c>
      <c r="AK100" s="59">
        <f t="shared" si="94"/>
        <v>390000</v>
      </c>
      <c r="AL100" s="59">
        <f t="shared" si="95"/>
        <v>390000</v>
      </c>
      <c r="AM100" s="59">
        <f>AL100</f>
        <v>390000</v>
      </c>
      <c r="AN100" s="11" t="s">
        <v>202</v>
      </c>
      <c r="AO100" s="60">
        <v>28942242.600000001</v>
      </c>
      <c r="AP100" s="26" t="s">
        <v>674</v>
      </c>
      <c r="AQ100" s="59">
        <f t="shared" si="96"/>
        <v>390000</v>
      </c>
      <c r="AR100" s="52">
        <f t="shared" si="97"/>
        <v>42826</v>
      </c>
      <c r="AS100" s="53" t="str">
        <f t="shared" si="98"/>
        <v>SA/DCS/S/079/2017</v>
      </c>
      <c r="AT100" s="12" t="str">
        <f t="shared" si="99"/>
        <v>Servicios de transmisión de Actividades, Mensajes, Funciones y Programas que realiza el Ayuntamiento, para conocimiento de la ciudadanía Moreliana.</v>
      </c>
      <c r="AU100" s="18" t="s">
        <v>686</v>
      </c>
      <c r="AV100" s="12" t="s">
        <v>85</v>
      </c>
      <c r="AW100" s="54">
        <f t="shared" si="100"/>
        <v>390000</v>
      </c>
      <c r="AX100" s="54">
        <f t="shared" si="101"/>
        <v>390000</v>
      </c>
      <c r="AY100" s="52">
        <f t="shared" si="102"/>
        <v>42826</v>
      </c>
      <c r="AZ100" s="52">
        <f t="shared" si="103"/>
        <v>42855</v>
      </c>
      <c r="BA100" s="53" t="s">
        <v>219</v>
      </c>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row>
    <row r="101" spans="1:78" s="92" customFormat="1" ht="112.5" customHeight="1" x14ac:dyDescent="0.25">
      <c r="A101" s="91"/>
      <c r="B101" s="11">
        <v>2017</v>
      </c>
      <c r="C101" s="12" t="s">
        <v>117</v>
      </c>
      <c r="D101" s="12" t="s">
        <v>94</v>
      </c>
      <c r="E101" s="12" t="s">
        <v>94</v>
      </c>
      <c r="F101" s="12" t="s">
        <v>232</v>
      </c>
      <c r="G101" s="12" t="s">
        <v>80</v>
      </c>
      <c r="H101" s="12" t="s">
        <v>95</v>
      </c>
      <c r="I101" s="12">
        <v>2017</v>
      </c>
      <c r="J101" s="7" t="s">
        <v>678</v>
      </c>
      <c r="K101" s="11" t="s">
        <v>72</v>
      </c>
      <c r="L101" s="11" t="s">
        <v>73</v>
      </c>
      <c r="M101" s="55">
        <v>400000</v>
      </c>
      <c r="N101" s="11" t="s">
        <v>226</v>
      </c>
      <c r="O101" s="11" t="s">
        <v>84</v>
      </c>
      <c r="P101" s="11" t="s">
        <v>88</v>
      </c>
      <c r="Q101" s="11" t="s">
        <v>81</v>
      </c>
      <c r="R101" s="56">
        <v>42826</v>
      </c>
      <c r="S101" s="56">
        <v>42855</v>
      </c>
      <c r="T101" s="11" t="s">
        <v>74</v>
      </c>
      <c r="U101" s="11" t="s">
        <v>75</v>
      </c>
      <c r="V101" s="11" t="s">
        <v>96</v>
      </c>
      <c r="W101" s="11" t="s">
        <v>97</v>
      </c>
      <c r="X101" s="11" t="s">
        <v>83</v>
      </c>
      <c r="Y101" s="12" t="s">
        <v>101</v>
      </c>
      <c r="Z101" s="48" t="s">
        <v>674</v>
      </c>
      <c r="AA101" s="48" t="s">
        <v>674</v>
      </c>
      <c r="AB101" s="48" t="s">
        <v>674</v>
      </c>
      <c r="AC101" s="12" t="str">
        <f t="shared" si="93"/>
        <v>Medio Entertainment S.A de C.V</v>
      </c>
      <c r="AD101" s="81" t="s">
        <v>100</v>
      </c>
      <c r="AE101" s="3" t="s">
        <v>98</v>
      </c>
      <c r="AF101" s="3" t="s">
        <v>855</v>
      </c>
      <c r="AG101" s="11" t="s">
        <v>236</v>
      </c>
      <c r="AH101" s="11" t="s">
        <v>76</v>
      </c>
      <c r="AI101" s="11" t="s">
        <v>76</v>
      </c>
      <c r="AJ101" s="11" t="s">
        <v>115</v>
      </c>
      <c r="AK101" s="59">
        <f t="shared" si="94"/>
        <v>400000</v>
      </c>
      <c r="AL101" s="59">
        <f t="shared" si="95"/>
        <v>400000</v>
      </c>
      <c r="AM101" s="59">
        <v>400000</v>
      </c>
      <c r="AN101" s="11" t="s">
        <v>89</v>
      </c>
      <c r="AO101" s="60">
        <v>28942242.600000001</v>
      </c>
      <c r="AP101" s="26" t="s">
        <v>674</v>
      </c>
      <c r="AQ101" s="59">
        <f t="shared" si="96"/>
        <v>400000</v>
      </c>
      <c r="AR101" s="52">
        <f t="shared" si="97"/>
        <v>42826</v>
      </c>
      <c r="AS101" s="53" t="str">
        <f t="shared" si="98"/>
        <v>SA/DCS/S/100/2017</v>
      </c>
      <c r="AT101" s="12" t="str">
        <f t="shared" si="99"/>
        <v>Servicios de Difusión del quehacer del H. Ayuntamiento de Morelia y de los bienes y servicios públicos que prestan las diferentes dependencias que lo conforman</v>
      </c>
      <c r="AU101" s="18" t="s">
        <v>686</v>
      </c>
      <c r="AV101" s="12" t="s">
        <v>85</v>
      </c>
      <c r="AW101" s="54">
        <f t="shared" si="100"/>
        <v>400000</v>
      </c>
      <c r="AX101" s="54">
        <f t="shared" si="101"/>
        <v>400000</v>
      </c>
      <c r="AY101" s="52">
        <f t="shared" si="102"/>
        <v>42826</v>
      </c>
      <c r="AZ101" s="52">
        <f t="shared" si="103"/>
        <v>42855</v>
      </c>
      <c r="BA101" s="53" t="s">
        <v>227</v>
      </c>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row>
    <row r="102" spans="1:78" s="92" customFormat="1" ht="155.25" customHeight="1" x14ac:dyDescent="0.25">
      <c r="A102" s="91"/>
      <c r="B102" s="11">
        <v>2017</v>
      </c>
      <c r="C102" s="12" t="s">
        <v>117</v>
      </c>
      <c r="D102" s="12" t="s">
        <v>94</v>
      </c>
      <c r="E102" s="12" t="s">
        <v>94</v>
      </c>
      <c r="F102" s="12" t="s">
        <v>232</v>
      </c>
      <c r="G102" s="12" t="s">
        <v>80</v>
      </c>
      <c r="H102" s="12" t="s">
        <v>95</v>
      </c>
      <c r="I102" s="12">
        <v>2017</v>
      </c>
      <c r="J102" s="7" t="s">
        <v>678</v>
      </c>
      <c r="K102" s="11" t="s">
        <v>72</v>
      </c>
      <c r="L102" s="11" t="s">
        <v>73</v>
      </c>
      <c r="M102" s="55">
        <v>110000</v>
      </c>
      <c r="N102" s="11" t="s">
        <v>266</v>
      </c>
      <c r="O102" s="11" t="s">
        <v>854</v>
      </c>
      <c r="P102" s="11" t="s">
        <v>88</v>
      </c>
      <c r="Q102" s="11" t="s">
        <v>81</v>
      </c>
      <c r="R102" s="56">
        <v>42857</v>
      </c>
      <c r="S102" s="56">
        <v>42886</v>
      </c>
      <c r="T102" s="11" t="s">
        <v>74</v>
      </c>
      <c r="U102" s="11" t="s">
        <v>75</v>
      </c>
      <c r="V102" s="11" t="s">
        <v>96</v>
      </c>
      <c r="W102" s="11" t="s">
        <v>97</v>
      </c>
      <c r="X102" s="11" t="s">
        <v>83</v>
      </c>
      <c r="Y102" s="12" t="s">
        <v>267</v>
      </c>
      <c r="Z102" s="48" t="s">
        <v>674</v>
      </c>
      <c r="AA102" s="48" t="s">
        <v>674</v>
      </c>
      <c r="AB102" s="48" t="s">
        <v>674</v>
      </c>
      <c r="AC102" s="12" t="str">
        <f t="shared" si="93"/>
        <v>Operadora y Editora del Bajío S.A de C.V</v>
      </c>
      <c r="AD102" s="81" t="s">
        <v>103</v>
      </c>
      <c r="AE102" s="3" t="s">
        <v>98</v>
      </c>
      <c r="AF102" s="3" t="s">
        <v>855</v>
      </c>
      <c r="AG102" s="11" t="s">
        <v>236</v>
      </c>
      <c r="AH102" s="11" t="s">
        <v>76</v>
      </c>
      <c r="AI102" s="11" t="s">
        <v>76</v>
      </c>
      <c r="AJ102" s="11" t="s">
        <v>268</v>
      </c>
      <c r="AK102" s="59">
        <f t="shared" si="94"/>
        <v>110000</v>
      </c>
      <c r="AL102" s="59">
        <f t="shared" si="95"/>
        <v>110000</v>
      </c>
      <c r="AM102" s="59">
        <v>110000</v>
      </c>
      <c r="AN102" s="11" t="s">
        <v>89</v>
      </c>
      <c r="AO102" s="60">
        <v>28942242.600000001</v>
      </c>
      <c r="AP102" s="26" t="s">
        <v>674</v>
      </c>
      <c r="AQ102" s="59">
        <f t="shared" si="96"/>
        <v>110000</v>
      </c>
      <c r="AR102" s="52">
        <f t="shared" si="97"/>
        <v>42857</v>
      </c>
      <c r="AS102" s="53" t="str">
        <f t="shared" si="98"/>
        <v>TMMEJ/COT/DCS/015/2017</v>
      </c>
      <c r="AT102" s="12" t="str">
        <f t="shared" si="99"/>
        <v>“Difusión de campañas del mes de mayo: “Estamos Construyendo como nunca; 2ª Carrera Nocturna “Morelia Corre”, Las mejores ciudades que caminan; Dona $ 5.00 a los Bomberos; Queremos que la Ireticateme se Construya Diferente; Únete a la Policía de Morelia; En Marcha”</v>
      </c>
      <c r="AU102" s="18" t="s">
        <v>686</v>
      </c>
      <c r="AV102" s="12" t="s">
        <v>85</v>
      </c>
      <c r="AW102" s="54">
        <f t="shared" si="100"/>
        <v>110000</v>
      </c>
      <c r="AX102" s="54">
        <f t="shared" si="101"/>
        <v>110000</v>
      </c>
      <c r="AY102" s="52">
        <f t="shared" si="102"/>
        <v>42857</v>
      </c>
      <c r="AZ102" s="52">
        <f t="shared" si="103"/>
        <v>42886</v>
      </c>
      <c r="BA102" s="53" t="s">
        <v>269</v>
      </c>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row>
    <row r="103" spans="1:78" s="92" customFormat="1" ht="189" x14ac:dyDescent="0.25">
      <c r="A103" s="91"/>
      <c r="B103" s="11">
        <v>2017</v>
      </c>
      <c r="C103" s="12" t="s">
        <v>117</v>
      </c>
      <c r="D103" s="12" t="s">
        <v>94</v>
      </c>
      <c r="E103" s="12" t="s">
        <v>94</v>
      </c>
      <c r="F103" s="12" t="s">
        <v>232</v>
      </c>
      <c r="G103" s="12" t="s">
        <v>80</v>
      </c>
      <c r="H103" s="12" t="s">
        <v>95</v>
      </c>
      <c r="I103" s="12">
        <v>2017</v>
      </c>
      <c r="J103" s="7" t="s">
        <v>678</v>
      </c>
      <c r="K103" s="11" t="s">
        <v>72</v>
      </c>
      <c r="L103" s="11" t="s">
        <v>73</v>
      </c>
      <c r="M103" s="55">
        <v>110000</v>
      </c>
      <c r="N103" s="11" t="s">
        <v>270</v>
      </c>
      <c r="O103" s="11" t="s">
        <v>854</v>
      </c>
      <c r="P103" s="11" t="s">
        <v>88</v>
      </c>
      <c r="Q103" s="11" t="s">
        <v>81</v>
      </c>
      <c r="R103" s="56">
        <v>42887</v>
      </c>
      <c r="S103" s="56">
        <v>42916</v>
      </c>
      <c r="T103" s="11" t="s">
        <v>74</v>
      </c>
      <c r="U103" s="11" t="s">
        <v>75</v>
      </c>
      <c r="V103" s="11" t="s">
        <v>96</v>
      </c>
      <c r="W103" s="11" t="s">
        <v>97</v>
      </c>
      <c r="X103" s="11" t="s">
        <v>83</v>
      </c>
      <c r="Y103" s="12" t="s">
        <v>267</v>
      </c>
      <c r="Z103" s="48" t="s">
        <v>674</v>
      </c>
      <c r="AA103" s="48" t="s">
        <v>674</v>
      </c>
      <c r="AB103" s="48" t="s">
        <v>674</v>
      </c>
      <c r="AC103" s="12" t="str">
        <f t="shared" si="93"/>
        <v>Operadora y Editora del Bajío S.A de C.V</v>
      </c>
      <c r="AD103" s="81" t="s">
        <v>103</v>
      </c>
      <c r="AE103" s="3" t="s">
        <v>98</v>
      </c>
      <c r="AF103" s="3" t="s">
        <v>855</v>
      </c>
      <c r="AG103" s="11" t="s">
        <v>236</v>
      </c>
      <c r="AH103" s="11" t="s">
        <v>76</v>
      </c>
      <c r="AI103" s="11" t="s">
        <v>76</v>
      </c>
      <c r="AJ103" s="11" t="s">
        <v>271</v>
      </c>
      <c r="AK103" s="59">
        <f t="shared" si="94"/>
        <v>110000</v>
      </c>
      <c r="AL103" s="59">
        <f t="shared" si="95"/>
        <v>110000</v>
      </c>
      <c r="AM103" s="59">
        <v>110000</v>
      </c>
      <c r="AN103" s="11" t="s">
        <v>89</v>
      </c>
      <c r="AO103" s="60">
        <v>28942242.600000001</v>
      </c>
      <c r="AP103" s="26" t="s">
        <v>674</v>
      </c>
      <c r="AQ103" s="59">
        <f t="shared" si="96"/>
        <v>110000</v>
      </c>
      <c r="AR103" s="52">
        <f t="shared" si="97"/>
        <v>42887</v>
      </c>
      <c r="AS103" s="53" t="str">
        <f t="shared" si="98"/>
        <v>TMMEJ/COT/DCS/025/2017</v>
      </c>
      <c r="AT103" s="12" t="str">
        <f t="shared" si="99"/>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103" s="18" t="s">
        <v>686</v>
      </c>
      <c r="AV103" s="12" t="s">
        <v>85</v>
      </c>
      <c r="AW103" s="54">
        <f t="shared" si="100"/>
        <v>110000</v>
      </c>
      <c r="AX103" s="54">
        <f t="shared" si="101"/>
        <v>110000</v>
      </c>
      <c r="AY103" s="52">
        <f t="shared" si="102"/>
        <v>42887</v>
      </c>
      <c r="AZ103" s="52">
        <f t="shared" si="103"/>
        <v>42916</v>
      </c>
      <c r="BA103" s="53" t="s">
        <v>272</v>
      </c>
      <c r="BB103" s="91"/>
      <c r="BC103" s="91"/>
      <c r="BD103" s="91"/>
      <c r="BE103" s="91"/>
      <c r="BF103" s="91"/>
      <c r="BG103" s="91"/>
      <c r="BH103" s="91"/>
      <c r="BI103" s="91"/>
      <c r="BJ103" s="91"/>
      <c r="BK103" s="91"/>
      <c r="BL103" s="91"/>
      <c r="BM103" s="91"/>
      <c r="BN103" s="91"/>
      <c r="BO103" s="91"/>
      <c r="BP103" s="91"/>
      <c r="BQ103" s="91"/>
      <c r="BR103" s="91"/>
      <c r="BS103" s="91"/>
      <c r="BT103" s="91"/>
      <c r="BU103" s="91"/>
      <c r="BV103" s="91"/>
      <c r="BW103" s="91"/>
      <c r="BX103" s="91"/>
      <c r="BY103" s="91"/>
      <c r="BZ103" s="91"/>
    </row>
    <row r="104" spans="1:78" s="92" customFormat="1" ht="178.5" x14ac:dyDescent="0.25">
      <c r="A104" s="91"/>
      <c r="B104" s="11">
        <v>2017</v>
      </c>
      <c r="C104" s="12" t="s">
        <v>117</v>
      </c>
      <c r="D104" s="12" t="s">
        <v>94</v>
      </c>
      <c r="E104" s="12" t="s">
        <v>94</v>
      </c>
      <c r="F104" s="12" t="s">
        <v>232</v>
      </c>
      <c r="G104" s="12" t="s">
        <v>80</v>
      </c>
      <c r="H104" s="12" t="s">
        <v>95</v>
      </c>
      <c r="I104" s="12">
        <v>2017</v>
      </c>
      <c r="J104" s="7" t="s">
        <v>678</v>
      </c>
      <c r="K104" s="11" t="s">
        <v>72</v>
      </c>
      <c r="L104" s="11" t="s">
        <v>73</v>
      </c>
      <c r="M104" s="55">
        <v>235000</v>
      </c>
      <c r="N104" s="11" t="s">
        <v>273</v>
      </c>
      <c r="O104" s="11" t="s">
        <v>854</v>
      </c>
      <c r="P104" s="11" t="s">
        <v>88</v>
      </c>
      <c r="Q104" s="11" t="s">
        <v>81</v>
      </c>
      <c r="R104" s="56">
        <v>42857</v>
      </c>
      <c r="S104" s="56">
        <v>42886</v>
      </c>
      <c r="T104" s="11" t="s">
        <v>74</v>
      </c>
      <c r="U104" s="11" t="s">
        <v>75</v>
      </c>
      <c r="V104" s="11" t="s">
        <v>96</v>
      </c>
      <c r="W104" s="11" t="s">
        <v>97</v>
      </c>
      <c r="X104" s="11" t="s">
        <v>83</v>
      </c>
      <c r="Y104" s="12" t="s">
        <v>274</v>
      </c>
      <c r="Z104" s="12" t="s">
        <v>674</v>
      </c>
      <c r="AA104" s="12" t="s">
        <v>674</v>
      </c>
      <c r="AB104" s="12" t="s">
        <v>674</v>
      </c>
      <c r="AC104" s="12" t="str">
        <f t="shared" si="93"/>
        <v>La Voz de Michoacán S.A de C.V</v>
      </c>
      <c r="AD104" s="81" t="s">
        <v>112</v>
      </c>
      <c r="AE104" s="3" t="s">
        <v>98</v>
      </c>
      <c r="AF104" s="3" t="s">
        <v>855</v>
      </c>
      <c r="AG104" s="11" t="s">
        <v>236</v>
      </c>
      <c r="AH104" s="11" t="s">
        <v>76</v>
      </c>
      <c r="AI104" s="11" t="s">
        <v>76</v>
      </c>
      <c r="AJ104" s="11" t="s">
        <v>275</v>
      </c>
      <c r="AK104" s="59">
        <f t="shared" si="94"/>
        <v>235000</v>
      </c>
      <c r="AL104" s="59">
        <f t="shared" si="95"/>
        <v>235000</v>
      </c>
      <c r="AM104" s="59">
        <v>235000</v>
      </c>
      <c r="AN104" s="11" t="s">
        <v>89</v>
      </c>
      <c r="AO104" s="60">
        <v>28942242.600000001</v>
      </c>
      <c r="AP104" s="26" t="s">
        <v>674</v>
      </c>
      <c r="AQ104" s="59">
        <f t="shared" si="96"/>
        <v>235000</v>
      </c>
      <c r="AR104" s="52">
        <f t="shared" si="97"/>
        <v>42857</v>
      </c>
      <c r="AS104" s="53" t="str">
        <f t="shared" si="98"/>
        <v>TMMEJ/COT/DCS/009/2017</v>
      </c>
      <c r="AT104" s="12" t="str">
        <f t="shared" si="99"/>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104" s="18" t="s">
        <v>686</v>
      </c>
      <c r="AV104" s="12" t="s">
        <v>85</v>
      </c>
      <c r="AW104" s="54">
        <f t="shared" si="100"/>
        <v>235000</v>
      </c>
      <c r="AX104" s="54">
        <f t="shared" si="101"/>
        <v>235000</v>
      </c>
      <c r="AY104" s="52">
        <f t="shared" si="102"/>
        <v>42857</v>
      </c>
      <c r="AZ104" s="52">
        <f t="shared" si="103"/>
        <v>42886</v>
      </c>
      <c r="BA104" s="53" t="s">
        <v>276</v>
      </c>
      <c r="BB104" s="91"/>
      <c r="BC104" s="91"/>
      <c r="BD104" s="91"/>
      <c r="BE104" s="91"/>
      <c r="BF104" s="91"/>
      <c r="BG104" s="91"/>
      <c r="BH104" s="91"/>
      <c r="BI104" s="91"/>
      <c r="BJ104" s="91"/>
      <c r="BK104" s="91"/>
      <c r="BL104" s="91"/>
      <c r="BM104" s="91"/>
      <c r="BN104" s="91"/>
      <c r="BO104" s="91"/>
      <c r="BP104" s="91"/>
      <c r="BQ104" s="91"/>
      <c r="BR104" s="91"/>
      <c r="BS104" s="91"/>
      <c r="BT104" s="91"/>
      <c r="BU104" s="91"/>
      <c r="BV104" s="91"/>
      <c r="BW104" s="91"/>
      <c r="BX104" s="91"/>
      <c r="BY104" s="91"/>
      <c r="BZ104" s="91"/>
    </row>
    <row r="105" spans="1:78" s="92" customFormat="1" ht="241.5" x14ac:dyDescent="0.25">
      <c r="A105" s="91"/>
      <c r="B105" s="11">
        <v>2017</v>
      </c>
      <c r="C105" s="12" t="s">
        <v>117</v>
      </c>
      <c r="D105" s="12" t="s">
        <v>94</v>
      </c>
      <c r="E105" s="12" t="s">
        <v>94</v>
      </c>
      <c r="F105" s="12" t="s">
        <v>232</v>
      </c>
      <c r="G105" s="12" t="s">
        <v>80</v>
      </c>
      <c r="H105" s="12" t="s">
        <v>95</v>
      </c>
      <c r="I105" s="12">
        <v>2017</v>
      </c>
      <c r="J105" s="7" t="s">
        <v>678</v>
      </c>
      <c r="K105" s="11" t="s">
        <v>72</v>
      </c>
      <c r="L105" s="11" t="s">
        <v>73</v>
      </c>
      <c r="M105" s="55">
        <v>235000</v>
      </c>
      <c r="N105" s="11" t="s">
        <v>277</v>
      </c>
      <c r="O105" s="11" t="s">
        <v>854</v>
      </c>
      <c r="P105" s="11" t="s">
        <v>88</v>
      </c>
      <c r="Q105" s="11" t="s">
        <v>81</v>
      </c>
      <c r="R105" s="56">
        <v>42887</v>
      </c>
      <c r="S105" s="56">
        <v>42916</v>
      </c>
      <c r="T105" s="11" t="s">
        <v>74</v>
      </c>
      <c r="U105" s="11" t="s">
        <v>75</v>
      </c>
      <c r="V105" s="11" t="s">
        <v>96</v>
      </c>
      <c r="W105" s="11" t="s">
        <v>97</v>
      </c>
      <c r="X105" s="11" t="s">
        <v>83</v>
      </c>
      <c r="Y105" s="12" t="s">
        <v>274</v>
      </c>
      <c r="Z105" s="12" t="s">
        <v>674</v>
      </c>
      <c r="AA105" s="12" t="s">
        <v>674</v>
      </c>
      <c r="AB105" s="12" t="s">
        <v>674</v>
      </c>
      <c r="AC105" s="12" t="str">
        <f t="shared" si="93"/>
        <v>La Voz de Michoacán S.A de C.V</v>
      </c>
      <c r="AD105" s="81" t="s">
        <v>112</v>
      </c>
      <c r="AE105" s="3" t="s">
        <v>98</v>
      </c>
      <c r="AF105" s="3" t="s">
        <v>855</v>
      </c>
      <c r="AG105" s="11" t="s">
        <v>236</v>
      </c>
      <c r="AH105" s="11" t="s">
        <v>76</v>
      </c>
      <c r="AI105" s="11" t="s">
        <v>76</v>
      </c>
      <c r="AJ105" s="11" t="s">
        <v>278</v>
      </c>
      <c r="AK105" s="59">
        <f t="shared" si="94"/>
        <v>235000</v>
      </c>
      <c r="AL105" s="59">
        <v>235000</v>
      </c>
      <c r="AM105" s="59">
        <f t="shared" ref="AM105" si="104">(35000*3)+(53530*3)</f>
        <v>265590</v>
      </c>
      <c r="AN105" s="11" t="s">
        <v>89</v>
      </c>
      <c r="AO105" s="60">
        <v>28942242.600000001</v>
      </c>
      <c r="AP105" s="26" t="s">
        <v>674</v>
      </c>
      <c r="AQ105" s="59">
        <f t="shared" si="96"/>
        <v>235000</v>
      </c>
      <c r="AR105" s="52">
        <f t="shared" si="97"/>
        <v>42887</v>
      </c>
      <c r="AS105" s="53" t="str">
        <f t="shared" si="98"/>
        <v>TMMEJ/COT/DCS/024/2017</v>
      </c>
      <c r="AT105" s="12" t="str">
        <f t="shared" si="99"/>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105" s="18" t="s">
        <v>686</v>
      </c>
      <c r="AV105" s="12" t="s">
        <v>85</v>
      </c>
      <c r="AW105" s="54">
        <f t="shared" si="100"/>
        <v>235000</v>
      </c>
      <c r="AX105" s="54">
        <f t="shared" si="101"/>
        <v>235000</v>
      </c>
      <c r="AY105" s="52">
        <f t="shared" si="102"/>
        <v>42887</v>
      </c>
      <c r="AZ105" s="52">
        <f t="shared" si="103"/>
        <v>42916</v>
      </c>
      <c r="BA105" s="53" t="s">
        <v>279</v>
      </c>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row>
    <row r="106" spans="1:78" s="91" customFormat="1" ht="105" x14ac:dyDescent="0.25">
      <c r="B106" s="11">
        <v>2017</v>
      </c>
      <c r="C106" s="12" t="s">
        <v>117</v>
      </c>
      <c r="D106" s="12" t="s">
        <v>94</v>
      </c>
      <c r="E106" s="12" t="s">
        <v>94</v>
      </c>
      <c r="F106" s="12" t="s">
        <v>232</v>
      </c>
      <c r="G106" s="12" t="s">
        <v>80</v>
      </c>
      <c r="H106" s="12" t="s">
        <v>95</v>
      </c>
      <c r="I106" s="12">
        <v>2017</v>
      </c>
      <c r="J106" s="7" t="s">
        <v>678</v>
      </c>
      <c r="K106" s="11" t="s">
        <v>72</v>
      </c>
      <c r="L106" s="11" t="s">
        <v>73</v>
      </c>
      <c r="M106" s="55">
        <v>390000</v>
      </c>
      <c r="N106" s="11" t="s">
        <v>280</v>
      </c>
      <c r="O106" s="11" t="s">
        <v>854</v>
      </c>
      <c r="P106" s="11" t="s">
        <v>88</v>
      </c>
      <c r="Q106" s="11" t="s">
        <v>81</v>
      </c>
      <c r="R106" s="56">
        <v>42857</v>
      </c>
      <c r="S106" s="56">
        <v>42886</v>
      </c>
      <c r="T106" s="11" t="s">
        <v>74</v>
      </c>
      <c r="U106" s="11" t="s">
        <v>75</v>
      </c>
      <c r="V106" s="11" t="s">
        <v>96</v>
      </c>
      <c r="W106" s="11" t="s">
        <v>97</v>
      </c>
      <c r="X106" s="11" t="s">
        <v>83</v>
      </c>
      <c r="Y106" s="12" t="s">
        <v>211</v>
      </c>
      <c r="Z106" s="12" t="s">
        <v>674</v>
      </c>
      <c r="AA106" s="12" t="s">
        <v>674</v>
      </c>
      <c r="AB106" s="12" t="s">
        <v>674</v>
      </c>
      <c r="AC106" s="12" t="str">
        <f t="shared" si="93"/>
        <v>Canal 13 de Michoacán S.A de C.V</v>
      </c>
      <c r="AD106" s="81" t="s">
        <v>212</v>
      </c>
      <c r="AE106" s="3" t="s">
        <v>98</v>
      </c>
      <c r="AF106" s="3" t="s">
        <v>855</v>
      </c>
      <c r="AG106" s="11" t="s">
        <v>236</v>
      </c>
      <c r="AH106" s="11" t="s">
        <v>76</v>
      </c>
      <c r="AI106" s="11" t="s">
        <v>76</v>
      </c>
      <c r="AJ106" s="11" t="s">
        <v>281</v>
      </c>
      <c r="AK106" s="59">
        <f t="shared" si="94"/>
        <v>390000</v>
      </c>
      <c r="AL106" s="59">
        <f t="shared" ref="AL106:AL109" si="105">AK106</f>
        <v>390000</v>
      </c>
      <c r="AM106" s="59">
        <v>390000</v>
      </c>
      <c r="AN106" s="11" t="s">
        <v>89</v>
      </c>
      <c r="AO106" s="60">
        <v>28942242.600000001</v>
      </c>
      <c r="AP106" s="26" t="s">
        <v>674</v>
      </c>
      <c r="AQ106" s="59">
        <f t="shared" si="96"/>
        <v>390000</v>
      </c>
      <c r="AR106" s="52">
        <f t="shared" si="97"/>
        <v>42857</v>
      </c>
      <c r="AS106" s="53" t="str">
        <f t="shared" si="98"/>
        <v>TMMEJ/COT/DCS/013/2017</v>
      </c>
      <c r="AT106" s="12" t="str">
        <f t="shared" si="99"/>
        <v>Difusión del quehacer gubernamental de la Administración Municipal a través de spots publicitarios en Televisión.</v>
      </c>
      <c r="AU106" s="18" t="s">
        <v>686</v>
      </c>
      <c r="AV106" s="12" t="s">
        <v>85</v>
      </c>
      <c r="AW106" s="54">
        <f t="shared" si="100"/>
        <v>390000</v>
      </c>
      <c r="AX106" s="54">
        <f t="shared" si="101"/>
        <v>390000</v>
      </c>
      <c r="AY106" s="52">
        <f t="shared" si="102"/>
        <v>42857</v>
      </c>
      <c r="AZ106" s="52">
        <f t="shared" si="103"/>
        <v>42886</v>
      </c>
      <c r="BA106" s="53" t="s">
        <v>282</v>
      </c>
    </row>
    <row r="107" spans="1:78" s="91" customFormat="1" ht="105" x14ac:dyDescent="0.25">
      <c r="B107" s="11">
        <v>2017</v>
      </c>
      <c r="C107" s="12" t="s">
        <v>117</v>
      </c>
      <c r="D107" s="12" t="s">
        <v>94</v>
      </c>
      <c r="E107" s="12" t="s">
        <v>94</v>
      </c>
      <c r="F107" s="12" t="s">
        <v>232</v>
      </c>
      <c r="G107" s="12" t="s">
        <v>80</v>
      </c>
      <c r="H107" s="12" t="s">
        <v>95</v>
      </c>
      <c r="I107" s="12">
        <v>2017</v>
      </c>
      <c r="J107" s="7" t="s">
        <v>678</v>
      </c>
      <c r="K107" s="11" t="s">
        <v>72</v>
      </c>
      <c r="L107" s="11" t="s">
        <v>73</v>
      </c>
      <c r="M107" s="55">
        <v>370000</v>
      </c>
      <c r="N107" s="11" t="s">
        <v>283</v>
      </c>
      <c r="O107" s="11" t="s">
        <v>854</v>
      </c>
      <c r="P107" s="11" t="s">
        <v>88</v>
      </c>
      <c r="Q107" s="11" t="s">
        <v>81</v>
      </c>
      <c r="R107" s="56">
        <v>42887</v>
      </c>
      <c r="S107" s="56">
        <v>42916</v>
      </c>
      <c r="T107" s="11" t="s">
        <v>74</v>
      </c>
      <c r="U107" s="11" t="s">
        <v>75</v>
      </c>
      <c r="V107" s="11" t="s">
        <v>96</v>
      </c>
      <c r="W107" s="11" t="s">
        <v>97</v>
      </c>
      <c r="X107" s="11" t="s">
        <v>83</v>
      </c>
      <c r="Y107" s="12" t="s">
        <v>211</v>
      </c>
      <c r="Z107" s="12" t="s">
        <v>674</v>
      </c>
      <c r="AA107" s="12" t="s">
        <v>674</v>
      </c>
      <c r="AB107" s="12" t="s">
        <v>674</v>
      </c>
      <c r="AC107" s="12" t="str">
        <f t="shared" si="93"/>
        <v>Canal 13 de Michoacán S.A de C.V</v>
      </c>
      <c r="AD107" s="81" t="s">
        <v>212</v>
      </c>
      <c r="AE107" s="3" t="s">
        <v>98</v>
      </c>
      <c r="AF107" s="3" t="s">
        <v>855</v>
      </c>
      <c r="AG107" s="11" t="s">
        <v>236</v>
      </c>
      <c r="AH107" s="11" t="s">
        <v>76</v>
      </c>
      <c r="AI107" s="11" t="s">
        <v>76</v>
      </c>
      <c r="AJ107" s="11" t="s">
        <v>284</v>
      </c>
      <c r="AK107" s="59">
        <f t="shared" si="94"/>
        <v>370000</v>
      </c>
      <c r="AL107" s="59">
        <f t="shared" si="105"/>
        <v>370000</v>
      </c>
      <c r="AM107" s="59">
        <v>370000</v>
      </c>
      <c r="AN107" s="11" t="s">
        <v>89</v>
      </c>
      <c r="AO107" s="60">
        <v>28942242.600000001</v>
      </c>
      <c r="AP107" s="26" t="s">
        <v>674</v>
      </c>
      <c r="AQ107" s="59">
        <f t="shared" si="96"/>
        <v>370000</v>
      </c>
      <c r="AR107" s="52">
        <f t="shared" si="97"/>
        <v>42887</v>
      </c>
      <c r="AS107" s="53" t="str">
        <f t="shared" si="98"/>
        <v>TMMEJ/COT/DCS/031/2017</v>
      </c>
      <c r="AT107" s="12" t="str">
        <f t="shared" si="99"/>
        <v xml:space="preserve">La difusión de las campañas denominadas: “Peatonalización General”; “Peatonalización Beneficios”, “Entrega de Aparatos Auditivos”; “Construcción de la Clínica”; “Nacional de Motocross 2017” </v>
      </c>
      <c r="AU107" s="18" t="s">
        <v>686</v>
      </c>
      <c r="AV107" s="12" t="s">
        <v>85</v>
      </c>
      <c r="AW107" s="54">
        <f t="shared" si="100"/>
        <v>370000</v>
      </c>
      <c r="AX107" s="54">
        <f t="shared" si="101"/>
        <v>370000</v>
      </c>
      <c r="AY107" s="52">
        <f t="shared" si="102"/>
        <v>42887</v>
      </c>
      <c r="AZ107" s="52">
        <f t="shared" si="103"/>
        <v>42916</v>
      </c>
      <c r="BA107" s="53" t="s">
        <v>285</v>
      </c>
    </row>
    <row r="108" spans="1:78" s="91" customFormat="1" ht="105" x14ac:dyDescent="0.25">
      <c r="B108" s="11">
        <v>2017</v>
      </c>
      <c r="C108" s="12" t="s">
        <v>117</v>
      </c>
      <c r="D108" s="12" t="s">
        <v>94</v>
      </c>
      <c r="E108" s="12" t="s">
        <v>94</v>
      </c>
      <c r="F108" s="12" t="s">
        <v>232</v>
      </c>
      <c r="G108" s="12" t="s">
        <v>80</v>
      </c>
      <c r="H108" s="12" t="s">
        <v>95</v>
      </c>
      <c r="I108" s="12">
        <v>2017</v>
      </c>
      <c r="J108" s="7" t="s">
        <v>678</v>
      </c>
      <c r="K108" s="11" t="s">
        <v>72</v>
      </c>
      <c r="L108" s="11" t="s">
        <v>73</v>
      </c>
      <c r="M108" s="55">
        <v>205000</v>
      </c>
      <c r="N108" s="11" t="s">
        <v>287</v>
      </c>
      <c r="O108" s="11" t="s">
        <v>854</v>
      </c>
      <c r="P108" s="11" t="s">
        <v>88</v>
      </c>
      <c r="Q108" s="11" t="s">
        <v>81</v>
      </c>
      <c r="R108" s="56">
        <v>42828</v>
      </c>
      <c r="S108" s="56">
        <v>43100</v>
      </c>
      <c r="T108" s="11" t="s">
        <v>74</v>
      </c>
      <c r="U108" s="11" t="s">
        <v>75</v>
      </c>
      <c r="V108" s="11" t="s">
        <v>96</v>
      </c>
      <c r="W108" s="11" t="s">
        <v>97</v>
      </c>
      <c r="X108" s="11" t="s">
        <v>83</v>
      </c>
      <c r="Y108" s="12" t="s">
        <v>674</v>
      </c>
      <c r="Z108" s="12" t="s">
        <v>146</v>
      </c>
      <c r="AA108" s="12" t="s">
        <v>147</v>
      </c>
      <c r="AB108" s="12" t="s">
        <v>148</v>
      </c>
      <c r="AC108" s="12" t="str">
        <f t="shared" si="93"/>
        <v>N/D</v>
      </c>
      <c r="AD108" s="81" t="s">
        <v>149</v>
      </c>
      <c r="AE108" s="3" t="s">
        <v>98</v>
      </c>
      <c r="AF108" s="3" t="s">
        <v>855</v>
      </c>
      <c r="AG108" s="11" t="s">
        <v>236</v>
      </c>
      <c r="AH108" s="11" t="s">
        <v>76</v>
      </c>
      <c r="AI108" s="11" t="s">
        <v>76</v>
      </c>
      <c r="AJ108" s="11" t="s">
        <v>288</v>
      </c>
      <c r="AK108" s="59">
        <f t="shared" si="94"/>
        <v>205000</v>
      </c>
      <c r="AL108" s="59">
        <f t="shared" si="105"/>
        <v>205000</v>
      </c>
      <c r="AM108" s="59">
        <f>(15000*2)+(25000*2)</f>
        <v>80000</v>
      </c>
      <c r="AN108" s="11" t="s">
        <v>89</v>
      </c>
      <c r="AO108" s="60">
        <v>28942242.600000001</v>
      </c>
      <c r="AP108" s="26" t="s">
        <v>674</v>
      </c>
      <c r="AQ108" s="59">
        <f t="shared" si="96"/>
        <v>205000</v>
      </c>
      <c r="AR108" s="52">
        <f t="shared" si="97"/>
        <v>42828</v>
      </c>
      <c r="AS108" s="53" t="str">
        <f t="shared" si="98"/>
        <v>TMMEJ/COT/DCS/012/2017</v>
      </c>
      <c r="AT108" s="12" t="str">
        <f t="shared" si="99"/>
        <v>Difusión de Mensajes sobre  programas y actividades del Ayuntamiento de Morelia, en spots de Radio</v>
      </c>
      <c r="AU108" s="18" t="s">
        <v>686</v>
      </c>
      <c r="AV108" s="12" t="s">
        <v>85</v>
      </c>
      <c r="AW108" s="54">
        <f t="shared" si="100"/>
        <v>205000</v>
      </c>
      <c r="AX108" s="54">
        <f t="shared" si="101"/>
        <v>205000</v>
      </c>
      <c r="AY108" s="52">
        <f t="shared" si="102"/>
        <v>42828</v>
      </c>
      <c r="AZ108" s="52">
        <f t="shared" si="103"/>
        <v>43100</v>
      </c>
      <c r="BA108" s="53" t="s">
        <v>289</v>
      </c>
    </row>
    <row r="109" spans="1:78" s="91" customFormat="1" ht="105" x14ac:dyDescent="0.25">
      <c r="B109" s="11">
        <v>2017</v>
      </c>
      <c r="C109" s="12" t="s">
        <v>117</v>
      </c>
      <c r="D109" s="12" t="s">
        <v>94</v>
      </c>
      <c r="E109" s="12" t="s">
        <v>94</v>
      </c>
      <c r="F109" s="12" t="s">
        <v>232</v>
      </c>
      <c r="G109" s="12" t="s">
        <v>80</v>
      </c>
      <c r="H109" s="12" t="s">
        <v>95</v>
      </c>
      <c r="I109" s="12">
        <v>2017</v>
      </c>
      <c r="J109" s="7" t="s">
        <v>678</v>
      </c>
      <c r="K109" s="11" t="s">
        <v>72</v>
      </c>
      <c r="L109" s="11" t="s">
        <v>73</v>
      </c>
      <c r="M109" s="55">
        <v>200000</v>
      </c>
      <c r="N109" s="11" t="s">
        <v>290</v>
      </c>
      <c r="O109" s="11" t="s">
        <v>854</v>
      </c>
      <c r="P109" s="11" t="s">
        <v>88</v>
      </c>
      <c r="Q109" s="11" t="s">
        <v>81</v>
      </c>
      <c r="R109" s="56">
        <v>42857</v>
      </c>
      <c r="S109" s="56">
        <v>43100</v>
      </c>
      <c r="T109" s="11" t="s">
        <v>74</v>
      </c>
      <c r="U109" s="11" t="s">
        <v>75</v>
      </c>
      <c r="V109" s="11" t="s">
        <v>96</v>
      </c>
      <c r="W109" s="11" t="s">
        <v>97</v>
      </c>
      <c r="X109" s="11" t="s">
        <v>83</v>
      </c>
      <c r="Y109" s="12" t="s">
        <v>674</v>
      </c>
      <c r="Z109" s="12" t="s">
        <v>291</v>
      </c>
      <c r="AA109" s="12" t="s">
        <v>292</v>
      </c>
      <c r="AB109" s="12" t="s">
        <v>293</v>
      </c>
      <c r="AC109" s="12" t="str">
        <f t="shared" si="93"/>
        <v>N/D</v>
      </c>
      <c r="AD109" s="81" t="s">
        <v>294</v>
      </c>
      <c r="AE109" s="3" t="s">
        <v>98</v>
      </c>
      <c r="AF109" s="3" t="s">
        <v>855</v>
      </c>
      <c r="AG109" s="11" t="s">
        <v>236</v>
      </c>
      <c r="AH109" s="11" t="s">
        <v>76</v>
      </c>
      <c r="AI109" s="11" t="s">
        <v>76</v>
      </c>
      <c r="AJ109" s="11" t="s">
        <v>295</v>
      </c>
      <c r="AK109" s="59">
        <f t="shared" si="94"/>
        <v>200000</v>
      </c>
      <c r="AL109" s="59">
        <f t="shared" si="105"/>
        <v>200000</v>
      </c>
      <c r="AM109" s="59">
        <f>(40000*2)</f>
        <v>80000</v>
      </c>
      <c r="AN109" s="11" t="s">
        <v>89</v>
      </c>
      <c r="AO109" s="60">
        <v>28942242.600000001</v>
      </c>
      <c r="AP109" s="26" t="s">
        <v>674</v>
      </c>
      <c r="AQ109" s="59">
        <f t="shared" si="96"/>
        <v>200000</v>
      </c>
      <c r="AR109" s="52">
        <f t="shared" si="97"/>
        <v>42857</v>
      </c>
      <c r="AS109" s="53" t="str">
        <f t="shared" si="98"/>
        <v>TMMEJ/COT/DCS/036/2017</v>
      </c>
      <c r="AT109" s="12" t="str">
        <f t="shared" si="99"/>
        <v>Difusión de mensajes sobre programas y actividades del Ayuntamiento de Morelia</v>
      </c>
      <c r="AU109" s="18" t="s">
        <v>686</v>
      </c>
      <c r="AV109" s="12" t="s">
        <v>85</v>
      </c>
      <c r="AW109" s="54">
        <f t="shared" si="100"/>
        <v>200000</v>
      </c>
      <c r="AX109" s="54">
        <f t="shared" si="101"/>
        <v>200000</v>
      </c>
      <c r="AY109" s="52">
        <f t="shared" si="102"/>
        <v>42857</v>
      </c>
      <c r="AZ109" s="52">
        <f t="shared" si="103"/>
        <v>43100</v>
      </c>
      <c r="BA109" s="53" t="s">
        <v>296</v>
      </c>
    </row>
    <row r="110" spans="1:78" s="91" customFormat="1" ht="105" x14ac:dyDescent="0.25">
      <c r="B110" s="11">
        <v>2017</v>
      </c>
      <c r="C110" s="12" t="s">
        <v>117</v>
      </c>
      <c r="D110" s="12" t="s">
        <v>94</v>
      </c>
      <c r="E110" s="12" t="s">
        <v>94</v>
      </c>
      <c r="F110" s="12" t="s">
        <v>232</v>
      </c>
      <c r="G110" s="12" t="s">
        <v>80</v>
      </c>
      <c r="H110" s="12" t="s">
        <v>95</v>
      </c>
      <c r="I110" s="12">
        <v>2017</v>
      </c>
      <c r="J110" s="7" t="s">
        <v>678</v>
      </c>
      <c r="K110" s="11" t="s">
        <v>72</v>
      </c>
      <c r="L110" s="11" t="s">
        <v>73</v>
      </c>
      <c r="M110" s="55">
        <v>120000</v>
      </c>
      <c r="N110" s="11" t="s">
        <v>314</v>
      </c>
      <c r="O110" s="11" t="s">
        <v>854</v>
      </c>
      <c r="P110" s="11" t="s">
        <v>88</v>
      </c>
      <c r="Q110" s="11" t="s">
        <v>81</v>
      </c>
      <c r="R110" s="56">
        <v>42857</v>
      </c>
      <c r="S110" s="56">
        <v>43100</v>
      </c>
      <c r="T110" s="11" t="s">
        <v>74</v>
      </c>
      <c r="U110" s="11" t="s">
        <v>75</v>
      </c>
      <c r="V110" s="11" t="s">
        <v>96</v>
      </c>
      <c r="W110" s="11" t="s">
        <v>97</v>
      </c>
      <c r="X110" s="11" t="s">
        <v>83</v>
      </c>
      <c r="Y110" s="12" t="s">
        <v>674</v>
      </c>
      <c r="Z110" s="12" t="s">
        <v>452</v>
      </c>
      <c r="AA110" s="12" t="s">
        <v>299</v>
      </c>
      <c r="AB110" s="12" t="s">
        <v>315</v>
      </c>
      <c r="AC110" s="12" t="str">
        <f t="shared" si="93"/>
        <v>N/D</v>
      </c>
      <c r="AD110" s="81" t="s">
        <v>316</v>
      </c>
      <c r="AE110" s="3" t="s">
        <v>98</v>
      </c>
      <c r="AF110" s="3" t="s">
        <v>855</v>
      </c>
      <c r="AG110" s="11" t="s">
        <v>236</v>
      </c>
      <c r="AH110" s="11" t="s">
        <v>76</v>
      </c>
      <c r="AI110" s="11" t="s">
        <v>76</v>
      </c>
      <c r="AJ110" s="11" t="s">
        <v>317</v>
      </c>
      <c r="AK110" s="59">
        <f t="shared" si="94"/>
        <v>120000</v>
      </c>
      <c r="AL110" s="59">
        <f t="shared" ref="AL110:AL144" si="106">AK110</f>
        <v>120000</v>
      </c>
      <c r="AM110" s="59">
        <f>10000*7</f>
        <v>70000</v>
      </c>
      <c r="AN110" s="11" t="s">
        <v>89</v>
      </c>
      <c r="AO110" s="60">
        <v>28942242.600000001</v>
      </c>
      <c r="AP110" s="26" t="s">
        <v>674</v>
      </c>
      <c r="AQ110" s="59">
        <f t="shared" si="96"/>
        <v>120000</v>
      </c>
      <c r="AR110" s="52">
        <f t="shared" si="97"/>
        <v>42857</v>
      </c>
      <c r="AS110" s="53" t="str">
        <f t="shared" si="98"/>
        <v>TMMEJ/COT/DCS/001/2017</v>
      </c>
      <c r="AT110" s="12" t="str">
        <f t="shared" si="99"/>
        <v>Servicios de Difusión de Mensajes, Programas y Actividades del H. Ayuntamiento de Morelia en medio impreso.</v>
      </c>
      <c r="AU110" s="18" t="s">
        <v>686</v>
      </c>
      <c r="AV110" s="12" t="s">
        <v>85</v>
      </c>
      <c r="AW110" s="54">
        <f t="shared" si="100"/>
        <v>120000</v>
      </c>
      <c r="AX110" s="54">
        <f t="shared" si="101"/>
        <v>120000</v>
      </c>
      <c r="AY110" s="52">
        <f t="shared" si="102"/>
        <v>42857</v>
      </c>
      <c r="AZ110" s="52">
        <f t="shared" si="103"/>
        <v>43100</v>
      </c>
      <c r="BA110" s="53" t="s">
        <v>318</v>
      </c>
    </row>
    <row r="111" spans="1:78" s="91" customFormat="1" ht="105" x14ac:dyDescent="0.25">
      <c r="B111" s="11">
        <v>2017</v>
      </c>
      <c r="C111" s="12" t="s">
        <v>117</v>
      </c>
      <c r="D111" s="12" t="s">
        <v>94</v>
      </c>
      <c r="E111" s="12" t="s">
        <v>94</v>
      </c>
      <c r="F111" s="12" t="s">
        <v>232</v>
      </c>
      <c r="G111" s="12" t="s">
        <v>80</v>
      </c>
      <c r="H111" s="12" t="s">
        <v>95</v>
      </c>
      <c r="I111" s="12">
        <v>2017</v>
      </c>
      <c r="J111" s="7" t="s">
        <v>678</v>
      </c>
      <c r="K111" s="11" t="s">
        <v>72</v>
      </c>
      <c r="L111" s="11" t="s">
        <v>73</v>
      </c>
      <c r="M111" s="55">
        <v>56000</v>
      </c>
      <c r="N111" s="11" t="s">
        <v>319</v>
      </c>
      <c r="O111" s="11" t="s">
        <v>854</v>
      </c>
      <c r="P111" s="11" t="s">
        <v>88</v>
      </c>
      <c r="Q111" s="11" t="s">
        <v>81</v>
      </c>
      <c r="R111" s="56">
        <v>42857</v>
      </c>
      <c r="S111" s="56">
        <v>43100</v>
      </c>
      <c r="T111" s="11" t="s">
        <v>74</v>
      </c>
      <c r="U111" s="11" t="s">
        <v>75</v>
      </c>
      <c r="V111" s="11" t="s">
        <v>96</v>
      </c>
      <c r="W111" s="11" t="s">
        <v>97</v>
      </c>
      <c r="X111" s="11" t="s">
        <v>83</v>
      </c>
      <c r="Y111" s="12" t="s">
        <v>674</v>
      </c>
      <c r="Z111" s="12" t="s">
        <v>441</v>
      </c>
      <c r="AA111" s="12" t="s">
        <v>320</v>
      </c>
      <c r="AB111" s="12" t="s">
        <v>443</v>
      </c>
      <c r="AC111" s="12" t="str">
        <f t="shared" si="93"/>
        <v>N/D</v>
      </c>
      <c r="AD111" s="81" t="s">
        <v>321</v>
      </c>
      <c r="AE111" s="3" t="s">
        <v>98</v>
      </c>
      <c r="AF111" s="3" t="s">
        <v>855</v>
      </c>
      <c r="AG111" s="11" t="s">
        <v>236</v>
      </c>
      <c r="AH111" s="11" t="s">
        <v>76</v>
      </c>
      <c r="AI111" s="11" t="s">
        <v>76</v>
      </c>
      <c r="AJ111" s="11" t="s">
        <v>317</v>
      </c>
      <c r="AK111" s="59">
        <f t="shared" si="94"/>
        <v>56000</v>
      </c>
      <c r="AL111" s="59">
        <f t="shared" si="106"/>
        <v>56000</v>
      </c>
      <c r="AM111" s="59">
        <f>7000*3</f>
        <v>21000</v>
      </c>
      <c r="AN111" s="11" t="s">
        <v>89</v>
      </c>
      <c r="AO111" s="60">
        <v>28942242.600000001</v>
      </c>
      <c r="AP111" s="26" t="s">
        <v>674</v>
      </c>
      <c r="AQ111" s="59">
        <f t="shared" si="96"/>
        <v>56000</v>
      </c>
      <c r="AR111" s="52">
        <f t="shared" si="97"/>
        <v>42857</v>
      </c>
      <c r="AS111" s="53" t="str">
        <f t="shared" si="98"/>
        <v>TMMEJ/COT/DCS/028/2017</v>
      </c>
      <c r="AT111" s="12" t="str">
        <f t="shared" si="99"/>
        <v>Servicios de Difusión de Mensajes, Programas y Actividades del H. Ayuntamiento de Morelia en medio impreso.</v>
      </c>
      <c r="AU111" s="18" t="s">
        <v>686</v>
      </c>
      <c r="AV111" s="12" t="s">
        <v>85</v>
      </c>
      <c r="AW111" s="54">
        <f t="shared" si="100"/>
        <v>56000</v>
      </c>
      <c r="AX111" s="54">
        <f t="shared" si="101"/>
        <v>56000</v>
      </c>
      <c r="AY111" s="52">
        <f t="shared" si="102"/>
        <v>42857</v>
      </c>
      <c r="AZ111" s="52">
        <f t="shared" si="103"/>
        <v>43100</v>
      </c>
      <c r="BA111" s="53" t="s">
        <v>322</v>
      </c>
    </row>
    <row r="112" spans="1:78" s="91" customFormat="1" ht="105" x14ac:dyDescent="0.25">
      <c r="B112" s="11">
        <v>2017</v>
      </c>
      <c r="C112" s="12" t="s">
        <v>117</v>
      </c>
      <c r="D112" s="12" t="s">
        <v>94</v>
      </c>
      <c r="E112" s="12" t="s">
        <v>94</v>
      </c>
      <c r="F112" s="12" t="s">
        <v>232</v>
      </c>
      <c r="G112" s="12" t="s">
        <v>80</v>
      </c>
      <c r="H112" s="12" t="s">
        <v>95</v>
      </c>
      <c r="I112" s="12">
        <v>2017</v>
      </c>
      <c r="J112" s="7" t="s">
        <v>678</v>
      </c>
      <c r="K112" s="11" t="s">
        <v>72</v>
      </c>
      <c r="L112" s="11" t="s">
        <v>73</v>
      </c>
      <c r="M112" s="55">
        <v>348000</v>
      </c>
      <c r="N112" s="11" t="s">
        <v>323</v>
      </c>
      <c r="O112" s="11" t="s">
        <v>854</v>
      </c>
      <c r="P112" s="11" t="s">
        <v>88</v>
      </c>
      <c r="Q112" s="11" t="s">
        <v>81</v>
      </c>
      <c r="R112" s="56">
        <v>42828</v>
      </c>
      <c r="S112" s="56">
        <v>42916</v>
      </c>
      <c r="T112" s="11" t="s">
        <v>74</v>
      </c>
      <c r="U112" s="11" t="s">
        <v>75</v>
      </c>
      <c r="V112" s="11" t="s">
        <v>96</v>
      </c>
      <c r="W112" s="11" t="s">
        <v>97</v>
      </c>
      <c r="X112" s="11" t="s">
        <v>83</v>
      </c>
      <c r="Y112" s="12" t="s">
        <v>324</v>
      </c>
      <c r="Z112" s="12" t="s">
        <v>674</v>
      </c>
      <c r="AA112" s="12" t="s">
        <v>674</v>
      </c>
      <c r="AB112" s="12" t="s">
        <v>674</v>
      </c>
      <c r="AC112" s="12" t="str">
        <f t="shared" si="93"/>
        <v>Radio Trenu  S.A de C.V</v>
      </c>
      <c r="AD112" s="81" t="s">
        <v>122</v>
      </c>
      <c r="AE112" s="3" t="s">
        <v>98</v>
      </c>
      <c r="AF112" s="3" t="s">
        <v>855</v>
      </c>
      <c r="AG112" s="11" t="s">
        <v>236</v>
      </c>
      <c r="AH112" s="11" t="s">
        <v>76</v>
      </c>
      <c r="AI112" s="11" t="s">
        <v>76</v>
      </c>
      <c r="AJ112" s="11" t="s">
        <v>325</v>
      </c>
      <c r="AK112" s="59">
        <f t="shared" si="94"/>
        <v>348000</v>
      </c>
      <c r="AL112" s="59">
        <f t="shared" si="106"/>
        <v>348000</v>
      </c>
      <c r="AM112" s="59">
        <f>116000*3</f>
        <v>348000</v>
      </c>
      <c r="AN112" s="11" t="s">
        <v>89</v>
      </c>
      <c r="AO112" s="60">
        <v>28942242.600000001</v>
      </c>
      <c r="AP112" s="26" t="s">
        <v>674</v>
      </c>
      <c r="AQ112" s="59">
        <f t="shared" si="96"/>
        <v>348000</v>
      </c>
      <c r="AR112" s="52">
        <f t="shared" si="97"/>
        <v>42828</v>
      </c>
      <c r="AS112" s="53" t="str">
        <f t="shared" si="98"/>
        <v>TMMEJ/COT/DCS/014/2017</v>
      </c>
      <c r="AT112" s="12" t="str">
        <f t="shared" si="99"/>
        <v>Difusión de mensajes sobre mensajes sobre programas y actividades del H. Ayuntamiento de Morelia en radio.</v>
      </c>
      <c r="AU112" s="18" t="s">
        <v>686</v>
      </c>
      <c r="AV112" s="12" t="s">
        <v>85</v>
      </c>
      <c r="AW112" s="54">
        <f t="shared" si="100"/>
        <v>348000</v>
      </c>
      <c r="AX112" s="54">
        <f t="shared" si="101"/>
        <v>348000</v>
      </c>
      <c r="AY112" s="52">
        <f t="shared" si="102"/>
        <v>42828</v>
      </c>
      <c r="AZ112" s="52">
        <f t="shared" si="103"/>
        <v>42916</v>
      </c>
      <c r="BA112" s="53" t="s">
        <v>326</v>
      </c>
    </row>
    <row r="113" spans="2:53" s="91" customFormat="1" ht="105" x14ac:dyDescent="0.25">
      <c r="B113" s="11">
        <v>2017</v>
      </c>
      <c r="C113" s="12" t="s">
        <v>117</v>
      </c>
      <c r="D113" s="12" t="s">
        <v>94</v>
      </c>
      <c r="E113" s="12" t="s">
        <v>94</v>
      </c>
      <c r="F113" s="12" t="s">
        <v>232</v>
      </c>
      <c r="G113" s="12" t="s">
        <v>80</v>
      </c>
      <c r="H113" s="12" t="s">
        <v>95</v>
      </c>
      <c r="I113" s="12">
        <v>2017</v>
      </c>
      <c r="J113" s="7" t="s">
        <v>678</v>
      </c>
      <c r="K113" s="11" t="s">
        <v>72</v>
      </c>
      <c r="L113" s="11" t="s">
        <v>73</v>
      </c>
      <c r="M113" s="55">
        <v>155700</v>
      </c>
      <c r="N113" s="11" t="s">
        <v>327</v>
      </c>
      <c r="O113" s="11" t="s">
        <v>854</v>
      </c>
      <c r="P113" s="11" t="s">
        <v>88</v>
      </c>
      <c r="Q113" s="11" t="s">
        <v>81</v>
      </c>
      <c r="R113" s="56">
        <v>42828</v>
      </c>
      <c r="S113" s="56">
        <v>43100</v>
      </c>
      <c r="T113" s="11" t="s">
        <v>74</v>
      </c>
      <c r="U113" s="11" t="s">
        <v>75</v>
      </c>
      <c r="V113" s="11" t="s">
        <v>96</v>
      </c>
      <c r="W113" s="11" t="s">
        <v>97</v>
      </c>
      <c r="X113" s="11" t="s">
        <v>83</v>
      </c>
      <c r="Y113" s="12" t="s">
        <v>328</v>
      </c>
      <c r="Z113" s="12" t="s">
        <v>674</v>
      </c>
      <c r="AA113" s="12" t="s">
        <v>674</v>
      </c>
      <c r="AB113" s="12" t="s">
        <v>674</v>
      </c>
      <c r="AC113" s="12" t="str">
        <f t="shared" si="93"/>
        <v>Televisión de Michoacán  S.A de C.V</v>
      </c>
      <c r="AD113" s="81" t="s">
        <v>178</v>
      </c>
      <c r="AE113" s="3" t="s">
        <v>98</v>
      </c>
      <c r="AF113" s="3" t="s">
        <v>855</v>
      </c>
      <c r="AG113" s="11" t="s">
        <v>236</v>
      </c>
      <c r="AH113" s="11" t="s">
        <v>76</v>
      </c>
      <c r="AI113" s="11" t="s">
        <v>76</v>
      </c>
      <c r="AJ113" s="11" t="s">
        <v>329</v>
      </c>
      <c r="AK113" s="59">
        <f t="shared" si="94"/>
        <v>155700</v>
      </c>
      <c r="AL113" s="59">
        <f t="shared" si="106"/>
        <v>155700</v>
      </c>
      <c r="AM113" s="59">
        <f>17300*4</f>
        <v>69200</v>
      </c>
      <c r="AN113" s="11" t="s">
        <v>89</v>
      </c>
      <c r="AO113" s="60">
        <v>28942242.600000001</v>
      </c>
      <c r="AP113" s="26" t="s">
        <v>674</v>
      </c>
      <c r="AQ113" s="59">
        <f t="shared" si="96"/>
        <v>155700</v>
      </c>
      <c r="AR113" s="52">
        <f t="shared" si="97"/>
        <v>42828</v>
      </c>
      <c r="AS113" s="53" t="str">
        <f t="shared" si="98"/>
        <v>TMMEJ/COT/DCS/056/2017</v>
      </c>
      <c r="AT113" s="12" t="str">
        <f t="shared" si="99"/>
        <v>Difusión de mensajes sobre programas y actividades del Ayuntamiento de Morelia, en spots de Televisión.</v>
      </c>
      <c r="AU113" s="18" t="s">
        <v>686</v>
      </c>
      <c r="AV113" s="12" t="s">
        <v>85</v>
      </c>
      <c r="AW113" s="54">
        <f t="shared" si="100"/>
        <v>155700</v>
      </c>
      <c r="AX113" s="54">
        <f t="shared" si="101"/>
        <v>155700</v>
      </c>
      <c r="AY113" s="52">
        <f t="shared" si="102"/>
        <v>42828</v>
      </c>
      <c r="AZ113" s="52">
        <f t="shared" si="103"/>
        <v>43100</v>
      </c>
      <c r="BA113" s="53" t="s">
        <v>330</v>
      </c>
    </row>
    <row r="114" spans="2:53" s="91" customFormat="1" ht="105" x14ac:dyDescent="0.25">
      <c r="B114" s="11">
        <v>2017</v>
      </c>
      <c r="C114" s="12" t="s">
        <v>117</v>
      </c>
      <c r="D114" s="12" t="s">
        <v>94</v>
      </c>
      <c r="E114" s="12" t="s">
        <v>94</v>
      </c>
      <c r="F114" s="12" t="s">
        <v>232</v>
      </c>
      <c r="G114" s="12" t="s">
        <v>80</v>
      </c>
      <c r="H114" s="12" t="s">
        <v>95</v>
      </c>
      <c r="I114" s="12">
        <v>2017</v>
      </c>
      <c r="J114" s="7" t="s">
        <v>678</v>
      </c>
      <c r="K114" s="11" t="s">
        <v>72</v>
      </c>
      <c r="L114" s="11" t="s">
        <v>73</v>
      </c>
      <c r="M114" s="55">
        <v>240000</v>
      </c>
      <c r="N114" s="11" t="s">
        <v>331</v>
      </c>
      <c r="O114" s="11" t="s">
        <v>854</v>
      </c>
      <c r="P114" s="11" t="s">
        <v>88</v>
      </c>
      <c r="Q114" s="11" t="s">
        <v>81</v>
      </c>
      <c r="R114" s="56">
        <v>42857</v>
      </c>
      <c r="S114" s="56">
        <v>42886</v>
      </c>
      <c r="T114" s="11" t="s">
        <v>74</v>
      </c>
      <c r="U114" s="11" t="s">
        <v>75</v>
      </c>
      <c r="V114" s="11" t="s">
        <v>96</v>
      </c>
      <c r="W114" s="11" t="s">
        <v>97</v>
      </c>
      <c r="X114" s="11" t="s">
        <v>83</v>
      </c>
      <c r="Y114" s="12" t="s">
        <v>101</v>
      </c>
      <c r="Z114" s="12" t="s">
        <v>674</v>
      </c>
      <c r="AA114" s="12" t="s">
        <v>674</v>
      </c>
      <c r="AB114" s="12" t="s">
        <v>674</v>
      </c>
      <c r="AC114" s="12" t="str">
        <f t="shared" si="93"/>
        <v>Medio Entertainment S.A de C.V</v>
      </c>
      <c r="AD114" s="81" t="s">
        <v>100</v>
      </c>
      <c r="AE114" s="3" t="s">
        <v>98</v>
      </c>
      <c r="AF114" s="3" t="s">
        <v>855</v>
      </c>
      <c r="AG114" s="11" t="s">
        <v>236</v>
      </c>
      <c r="AH114" s="11" t="s">
        <v>76</v>
      </c>
      <c r="AI114" s="11" t="s">
        <v>76</v>
      </c>
      <c r="AJ114" s="11" t="s">
        <v>332</v>
      </c>
      <c r="AK114" s="59">
        <f t="shared" si="94"/>
        <v>240000</v>
      </c>
      <c r="AL114" s="59">
        <f t="shared" si="106"/>
        <v>240000</v>
      </c>
      <c r="AM114" s="59">
        <f>240000</f>
        <v>240000</v>
      </c>
      <c r="AN114" s="11" t="s">
        <v>89</v>
      </c>
      <c r="AO114" s="60">
        <v>28942242.600000001</v>
      </c>
      <c r="AP114" s="26" t="s">
        <v>674</v>
      </c>
      <c r="AQ114" s="59">
        <f t="shared" si="96"/>
        <v>240000</v>
      </c>
      <c r="AR114" s="52">
        <f t="shared" si="97"/>
        <v>42857</v>
      </c>
      <c r="AS114" s="53" t="str">
        <f t="shared" si="98"/>
        <v>TMMEJ/COT/DCS/010/2017</v>
      </c>
      <c r="AT114" s="12" t="str">
        <f t="shared" si="99"/>
        <v>Servicios de Difusión de la campaña “Peatonalización; 476 aniversario de Morelia y Clínica Poniente” a través de spots televisivos.</v>
      </c>
      <c r="AU114" s="18" t="s">
        <v>686</v>
      </c>
      <c r="AV114" s="12" t="s">
        <v>85</v>
      </c>
      <c r="AW114" s="54">
        <f t="shared" si="100"/>
        <v>240000</v>
      </c>
      <c r="AX114" s="54">
        <f t="shared" si="101"/>
        <v>240000</v>
      </c>
      <c r="AY114" s="52">
        <f t="shared" si="102"/>
        <v>42857</v>
      </c>
      <c r="AZ114" s="52">
        <f t="shared" si="103"/>
        <v>42886</v>
      </c>
      <c r="BA114" s="53" t="s">
        <v>333</v>
      </c>
    </row>
    <row r="115" spans="2:53" s="91" customFormat="1" ht="105" x14ac:dyDescent="0.25">
      <c r="B115" s="11">
        <v>2017</v>
      </c>
      <c r="C115" s="12" t="s">
        <v>117</v>
      </c>
      <c r="D115" s="12" t="s">
        <v>94</v>
      </c>
      <c r="E115" s="12" t="s">
        <v>94</v>
      </c>
      <c r="F115" s="12" t="s">
        <v>232</v>
      </c>
      <c r="G115" s="12" t="s">
        <v>80</v>
      </c>
      <c r="H115" s="12" t="s">
        <v>95</v>
      </c>
      <c r="I115" s="12">
        <v>2017</v>
      </c>
      <c r="J115" s="7" t="s">
        <v>678</v>
      </c>
      <c r="K115" s="11" t="s">
        <v>72</v>
      </c>
      <c r="L115" s="11" t="s">
        <v>73</v>
      </c>
      <c r="M115" s="55">
        <v>240000</v>
      </c>
      <c r="N115" s="11" t="s">
        <v>334</v>
      </c>
      <c r="O115" s="11" t="s">
        <v>854</v>
      </c>
      <c r="P115" s="11" t="s">
        <v>88</v>
      </c>
      <c r="Q115" s="11" t="s">
        <v>81</v>
      </c>
      <c r="R115" s="56">
        <v>42887</v>
      </c>
      <c r="S115" s="56">
        <v>42916</v>
      </c>
      <c r="T115" s="11" t="s">
        <v>74</v>
      </c>
      <c r="U115" s="11" t="s">
        <v>75</v>
      </c>
      <c r="V115" s="11" t="s">
        <v>96</v>
      </c>
      <c r="W115" s="11" t="s">
        <v>97</v>
      </c>
      <c r="X115" s="11" t="s">
        <v>83</v>
      </c>
      <c r="Y115" s="12" t="s">
        <v>101</v>
      </c>
      <c r="Z115" s="12" t="s">
        <v>674</v>
      </c>
      <c r="AA115" s="12" t="s">
        <v>674</v>
      </c>
      <c r="AB115" s="12" t="s">
        <v>674</v>
      </c>
      <c r="AC115" s="12" t="str">
        <f t="shared" si="93"/>
        <v>Medio Entertainment S.A de C.V</v>
      </c>
      <c r="AD115" s="81" t="s">
        <v>100</v>
      </c>
      <c r="AE115" s="3" t="s">
        <v>98</v>
      </c>
      <c r="AF115" s="3" t="s">
        <v>855</v>
      </c>
      <c r="AG115" s="11" t="s">
        <v>236</v>
      </c>
      <c r="AH115" s="11" t="s">
        <v>76</v>
      </c>
      <c r="AI115" s="11" t="s">
        <v>76</v>
      </c>
      <c r="AJ115" s="11" t="s">
        <v>335</v>
      </c>
      <c r="AK115" s="59">
        <f t="shared" si="94"/>
        <v>240000</v>
      </c>
      <c r="AL115" s="59">
        <f t="shared" si="106"/>
        <v>240000</v>
      </c>
      <c r="AM115" s="59">
        <f>240000</f>
        <v>240000</v>
      </c>
      <c r="AN115" s="11" t="s">
        <v>89</v>
      </c>
      <c r="AO115" s="60">
        <v>28942242.600000001</v>
      </c>
      <c r="AP115" s="26" t="s">
        <v>674</v>
      </c>
      <c r="AQ115" s="59">
        <f t="shared" si="96"/>
        <v>240000</v>
      </c>
      <c r="AR115" s="52">
        <f t="shared" si="97"/>
        <v>42887</v>
      </c>
      <c r="AS115" s="53" t="str">
        <f t="shared" si="98"/>
        <v>TMMEJ/COT/DCS/035/2017</v>
      </c>
      <c r="AT115" s="12" t="str">
        <f t="shared" si="99"/>
        <v>La difusión de las campañas denominadas: “Construcción de la Clínica Municipal”: “Peatonalización General”; “Entrega de Aparatos Auditivos”; “Nacional de Motocross 2017” y “Prevención de Inundaciones y Lluvias”</v>
      </c>
      <c r="AU115" s="18" t="s">
        <v>686</v>
      </c>
      <c r="AV115" s="12" t="s">
        <v>85</v>
      </c>
      <c r="AW115" s="54">
        <f t="shared" si="100"/>
        <v>240000</v>
      </c>
      <c r="AX115" s="54">
        <f t="shared" si="101"/>
        <v>240000</v>
      </c>
      <c r="AY115" s="52">
        <f t="shared" si="102"/>
        <v>42887</v>
      </c>
      <c r="AZ115" s="52">
        <f t="shared" si="103"/>
        <v>42916</v>
      </c>
      <c r="BA115" s="53" t="s">
        <v>336</v>
      </c>
    </row>
    <row r="116" spans="2:53" s="91" customFormat="1" ht="105" x14ac:dyDescent="0.25">
      <c r="B116" s="11">
        <v>2017</v>
      </c>
      <c r="C116" s="12" t="s">
        <v>117</v>
      </c>
      <c r="D116" s="12" t="s">
        <v>94</v>
      </c>
      <c r="E116" s="12" t="s">
        <v>94</v>
      </c>
      <c r="F116" s="12" t="s">
        <v>232</v>
      </c>
      <c r="G116" s="12" t="s">
        <v>80</v>
      </c>
      <c r="H116" s="12" t="s">
        <v>95</v>
      </c>
      <c r="I116" s="12">
        <v>2017</v>
      </c>
      <c r="J116" s="7" t="s">
        <v>678</v>
      </c>
      <c r="K116" s="11" t="s">
        <v>72</v>
      </c>
      <c r="L116" s="11" t="s">
        <v>73</v>
      </c>
      <c r="M116" s="55">
        <v>81000</v>
      </c>
      <c r="N116" s="11" t="s">
        <v>297</v>
      </c>
      <c r="O116" s="11" t="s">
        <v>854</v>
      </c>
      <c r="P116" s="11" t="s">
        <v>88</v>
      </c>
      <c r="Q116" s="11" t="s">
        <v>81</v>
      </c>
      <c r="R116" s="56">
        <v>42828</v>
      </c>
      <c r="S116" s="56">
        <v>43100</v>
      </c>
      <c r="T116" s="11" t="s">
        <v>74</v>
      </c>
      <c r="U116" s="11" t="s">
        <v>75</v>
      </c>
      <c r="V116" s="11" t="s">
        <v>96</v>
      </c>
      <c r="W116" s="11" t="s">
        <v>97</v>
      </c>
      <c r="X116" s="11" t="s">
        <v>83</v>
      </c>
      <c r="Y116" s="12" t="s">
        <v>231</v>
      </c>
      <c r="Z116" s="12" t="s">
        <v>298</v>
      </c>
      <c r="AA116" s="12" t="s">
        <v>299</v>
      </c>
      <c r="AB116" s="12" t="s">
        <v>300</v>
      </c>
      <c r="AC116" s="12" t="str">
        <f t="shared" si="93"/>
        <v>ND</v>
      </c>
      <c r="AD116" s="58" t="s">
        <v>301</v>
      </c>
      <c r="AE116" s="3" t="s">
        <v>98</v>
      </c>
      <c r="AF116" s="3" t="s">
        <v>855</v>
      </c>
      <c r="AG116" s="11" t="s">
        <v>236</v>
      </c>
      <c r="AH116" s="11">
        <v>36601</v>
      </c>
      <c r="AI116" s="11">
        <v>36601</v>
      </c>
      <c r="AJ116" s="11" t="s">
        <v>302</v>
      </c>
      <c r="AK116" s="59">
        <f t="shared" si="94"/>
        <v>81000</v>
      </c>
      <c r="AL116" s="59">
        <f t="shared" si="106"/>
        <v>81000</v>
      </c>
      <c r="AM116" s="59">
        <f>9000*3</f>
        <v>27000</v>
      </c>
      <c r="AN116" s="11" t="s">
        <v>202</v>
      </c>
      <c r="AO116" s="60">
        <v>5995511.7599999998</v>
      </c>
      <c r="AP116" s="26" t="s">
        <v>674</v>
      </c>
      <c r="AQ116" s="59">
        <f t="shared" si="96"/>
        <v>81000</v>
      </c>
      <c r="AR116" s="52">
        <f t="shared" si="97"/>
        <v>42828</v>
      </c>
      <c r="AS116" s="53" t="str">
        <f t="shared" si="98"/>
        <v>TMMEJ/COT/DCS/022/2017</v>
      </c>
      <c r="AT116" s="12" t="str">
        <f t="shared" si="99"/>
        <v>Difusión de mensajes sobre programas y actividades del Ayuntamiento de Morelia.</v>
      </c>
      <c r="AU116" s="18" t="s">
        <v>686</v>
      </c>
      <c r="AV116" s="12" t="s">
        <v>85</v>
      </c>
      <c r="AW116" s="54">
        <f t="shared" si="100"/>
        <v>81000</v>
      </c>
      <c r="AX116" s="54">
        <f t="shared" si="101"/>
        <v>81000</v>
      </c>
      <c r="AY116" s="52">
        <f t="shared" si="102"/>
        <v>42828</v>
      </c>
      <c r="AZ116" s="52">
        <f t="shared" si="103"/>
        <v>43100</v>
      </c>
      <c r="BA116" s="53" t="s">
        <v>303</v>
      </c>
    </row>
    <row r="117" spans="2:53" s="91" customFormat="1" ht="105" x14ac:dyDescent="0.25">
      <c r="B117" s="11">
        <v>2017</v>
      </c>
      <c r="C117" s="12" t="s">
        <v>117</v>
      </c>
      <c r="D117" s="12" t="s">
        <v>94</v>
      </c>
      <c r="E117" s="12" t="s">
        <v>94</v>
      </c>
      <c r="F117" s="12" t="s">
        <v>232</v>
      </c>
      <c r="G117" s="12" t="s">
        <v>80</v>
      </c>
      <c r="H117" s="12" t="s">
        <v>95</v>
      </c>
      <c r="I117" s="12">
        <v>2017</v>
      </c>
      <c r="J117" s="7" t="s">
        <v>678</v>
      </c>
      <c r="K117" s="11" t="s">
        <v>72</v>
      </c>
      <c r="L117" s="11" t="s">
        <v>73</v>
      </c>
      <c r="M117" s="55">
        <v>56000</v>
      </c>
      <c r="N117" s="11" t="s">
        <v>304</v>
      </c>
      <c r="O117" s="11" t="s">
        <v>854</v>
      </c>
      <c r="P117" s="11" t="s">
        <v>88</v>
      </c>
      <c r="Q117" s="11" t="s">
        <v>81</v>
      </c>
      <c r="R117" s="56">
        <v>42856</v>
      </c>
      <c r="S117" s="56">
        <v>43100</v>
      </c>
      <c r="T117" s="11" t="s">
        <v>74</v>
      </c>
      <c r="U117" s="11" t="s">
        <v>75</v>
      </c>
      <c r="V117" s="11" t="s">
        <v>96</v>
      </c>
      <c r="W117" s="11" t="s">
        <v>97</v>
      </c>
      <c r="X117" s="11" t="s">
        <v>83</v>
      </c>
      <c r="Y117" s="12" t="s">
        <v>305</v>
      </c>
      <c r="Z117" s="12" t="s">
        <v>674</v>
      </c>
      <c r="AA117" s="12" t="s">
        <v>674</v>
      </c>
      <c r="AB117" s="12" t="s">
        <v>674</v>
      </c>
      <c r="AC117" s="12" t="str">
        <f t="shared" si="93"/>
        <v>Editorial Acueducto S.A de C.V</v>
      </c>
      <c r="AD117" s="58" t="s">
        <v>306</v>
      </c>
      <c r="AE117" s="3" t="s">
        <v>98</v>
      </c>
      <c r="AF117" s="3" t="s">
        <v>855</v>
      </c>
      <c r="AG117" s="11" t="s">
        <v>236</v>
      </c>
      <c r="AH117" s="11" t="s">
        <v>201</v>
      </c>
      <c r="AI117" s="11" t="s">
        <v>201</v>
      </c>
      <c r="AJ117" s="11" t="s">
        <v>307</v>
      </c>
      <c r="AK117" s="59">
        <f t="shared" si="94"/>
        <v>56000</v>
      </c>
      <c r="AL117" s="59">
        <f t="shared" si="106"/>
        <v>56000</v>
      </c>
      <c r="AM117" s="59">
        <f>7000*3</f>
        <v>21000</v>
      </c>
      <c r="AN117" s="11" t="s">
        <v>202</v>
      </c>
      <c r="AO117" s="60">
        <v>5995511.7599999998</v>
      </c>
      <c r="AP117" s="26" t="s">
        <v>674</v>
      </c>
      <c r="AQ117" s="59">
        <f t="shared" si="96"/>
        <v>56000</v>
      </c>
      <c r="AR117" s="62">
        <f t="shared" si="97"/>
        <v>42856</v>
      </c>
      <c r="AS117" s="53" t="str">
        <f t="shared" si="98"/>
        <v>TMMEJ/COT/DCS/045/2017</v>
      </c>
      <c r="AT117" s="12" t="str">
        <f t="shared" si="99"/>
        <v>Difusión de mensajes sobre programas y actividades del Ayuntamiento de Morelia, en medios electrónicos.</v>
      </c>
      <c r="AU117" s="18" t="s">
        <v>686</v>
      </c>
      <c r="AV117" s="12" t="s">
        <v>85</v>
      </c>
      <c r="AW117" s="54">
        <f t="shared" si="100"/>
        <v>56000</v>
      </c>
      <c r="AX117" s="54">
        <f t="shared" si="101"/>
        <v>56000</v>
      </c>
      <c r="AY117" s="52">
        <f t="shared" si="102"/>
        <v>42856</v>
      </c>
      <c r="AZ117" s="52">
        <f t="shared" si="103"/>
        <v>43100</v>
      </c>
      <c r="BA117" s="53" t="s">
        <v>308</v>
      </c>
    </row>
    <row r="118" spans="2:53" s="91" customFormat="1" ht="105" x14ac:dyDescent="0.25">
      <c r="B118" s="11">
        <v>2017</v>
      </c>
      <c r="C118" s="12" t="s">
        <v>117</v>
      </c>
      <c r="D118" s="12" t="s">
        <v>94</v>
      </c>
      <c r="E118" s="12" t="s">
        <v>94</v>
      </c>
      <c r="F118" s="12" t="s">
        <v>232</v>
      </c>
      <c r="G118" s="12" t="s">
        <v>80</v>
      </c>
      <c r="H118" s="12" t="s">
        <v>95</v>
      </c>
      <c r="I118" s="12">
        <v>2017</v>
      </c>
      <c r="J118" s="7" t="s">
        <v>678</v>
      </c>
      <c r="K118" s="11" t="s">
        <v>72</v>
      </c>
      <c r="L118" s="11" t="s">
        <v>73</v>
      </c>
      <c r="M118" s="55">
        <v>80000</v>
      </c>
      <c r="N118" s="11" t="s">
        <v>309</v>
      </c>
      <c r="O118" s="11" t="s">
        <v>854</v>
      </c>
      <c r="P118" s="11" t="s">
        <v>88</v>
      </c>
      <c r="Q118" s="11" t="s">
        <v>81</v>
      </c>
      <c r="R118" s="56">
        <v>42856</v>
      </c>
      <c r="S118" s="56">
        <v>43100</v>
      </c>
      <c r="T118" s="11" t="s">
        <v>74</v>
      </c>
      <c r="U118" s="11" t="s">
        <v>75</v>
      </c>
      <c r="V118" s="11" t="s">
        <v>96</v>
      </c>
      <c r="W118" s="11" t="s">
        <v>97</v>
      </c>
      <c r="X118" s="11" t="s">
        <v>83</v>
      </c>
      <c r="Y118" s="12" t="s">
        <v>310</v>
      </c>
      <c r="Z118" s="12" t="s">
        <v>674</v>
      </c>
      <c r="AA118" s="12" t="s">
        <v>674</v>
      </c>
      <c r="AB118" s="12" t="s">
        <v>674</v>
      </c>
      <c r="AC118" s="12" t="str">
        <f t="shared" ref="AC118:AC149" si="107">Y118</f>
        <v>Garvel Multimedia S.A de C.V</v>
      </c>
      <c r="AD118" s="58" t="s">
        <v>311</v>
      </c>
      <c r="AE118" s="3" t="s">
        <v>98</v>
      </c>
      <c r="AF118" s="3" t="s">
        <v>855</v>
      </c>
      <c r="AG118" s="11" t="s">
        <v>236</v>
      </c>
      <c r="AH118" s="11" t="s">
        <v>201</v>
      </c>
      <c r="AI118" s="11" t="s">
        <v>201</v>
      </c>
      <c r="AJ118" s="11" t="s">
        <v>312</v>
      </c>
      <c r="AK118" s="59">
        <f t="shared" ref="AK118:AK149" si="108">M118</f>
        <v>80000</v>
      </c>
      <c r="AL118" s="59">
        <f t="shared" si="106"/>
        <v>80000</v>
      </c>
      <c r="AM118" s="59">
        <f>10000*3</f>
        <v>30000</v>
      </c>
      <c r="AN118" s="11" t="s">
        <v>202</v>
      </c>
      <c r="AO118" s="60">
        <v>5995511.7599999998</v>
      </c>
      <c r="AP118" s="26" t="s">
        <v>674</v>
      </c>
      <c r="AQ118" s="59">
        <f t="shared" ref="AQ118:AQ149" si="109">M118</f>
        <v>80000</v>
      </c>
      <c r="AR118" s="62">
        <f t="shared" ref="AR118:AR149" si="110">R118</f>
        <v>42856</v>
      </c>
      <c r="AS118" s="53" t="str">
        <f t="shared" ref="AS118:AS149" si="111">N118</f>
        <v>TMMEJ/COT/DCS/046/2017</v>
      </c>
      <c r="AT118" s="12" t="str">
        <f t="shared" ref="AT118:AT149" si="112">AJ118</f>
        <v>Servicios de difusión de mensajes sobre programas y actividades del Ayuntamiento de Morelia, en medios electrónicos.</v>
      </c>
      <c r="AU118" s="18" t="s">
        <v>686</v>
      </c>
      <c r="AV118" s="12" t="s">
        <v>85</v>
      </c>
      <c r="AW118" s="54">
        <f t="shared" ref="AW118:AW149" si="113">M118</f>
        <v>80000</v>
      </c>
      <c r="AX118" s="54">
        <f t="shared" ref="AX118:AX149" si="114">AW118</f>
        <v>80000</v>
      </c>
      <c r="AY118" s="52">
        <f t="shared" ref="AY118:AY149" si="115">R118</f>
        <v>42856</v>
      </c>
      <c r="AZ118" s="52">
        <f t="shared" ref="AZ118:AZ149" si="116">S118</f>
        <v>43100</v>
      </c>
      <c r="BA118" s="53" t="s">
        <v>313</v>
      </c>
    </row>
    <row r="119" spans="2:53" s="91" customFormat="1" ht="105" x14ac:dyDescent="0.25">
      <c r="B119" s="11">
        <v>2017</v>
      </c>
      <c r="C119" s="12" t="s">
        <v>117</v>
      </c>
      <c r="D119" s="12" t="s">
        <v>94</v>
      </c>
      <c r="E119" s="12" t="s">
        <v>94</v>
      </c>
      <c r="F119" s="12" t="s">
        <v>232</v>
      </c>
      <c r="G119" s="12" t="s">
        <v>80</v>
      </c>
      <c r="H119" s="12" t="s">
        <v>95</v>
      </c>
      <c r="I119" s="12">
        <v>2017</v>
      </c>
      <c r="J119" s="7" t="s">
        <v>678</v>
      </c>
      <c r="K119" s="11" t="s">
        <v>72</v>
      </c>
      <c r="L119" s="11" t="s">
        <v>73</v>
      </c>
      <c r="M119" s="55">
        <v>56000</v>
      </c>
      <c r="N119" s="11" t="s">
        <v>363</v>
      </c>
      <c r="O119" s="11" t="s">
        <v>854</v>
      </c>
      <c r="P119" s="11" t="s">
        <v>88</v>
      </c>
      <c r="Q119" s="11" t="s">
        <v>81</v>
      </c>
      <c r="R119" s="56">
        <v>42857</v>
      </c>
      <c r="S119" s="56">
        <v>43100</v>
      </c>
      <c r="T119" s="11" t="s">
        <v>74</v>
      </c>
      <c r="U119" s="11" t="s">
        <v>75</v>
      </c>
      <c r="V119" s="11" t="s">
        <v>96</v>
      </c>
      <c r="W119" s="11" t="s">
        <v>97</v>
      </c>
      <c r="X119" s="11" t="s">
        <v>83</v>
      </c>
      <c r="Y119" s="12" t="s">
        <v>231</v>
      </c>
      <c r="Z119" s="12" t="s">
        <v>364</v>
      </c>
      <c r="AA119" s="12" t="s">
        <v>530</v>
      </c>
      <c r="AB119" s="12" t="s">
        <v>293</v>
      </c>
      <c r="AC119" s="12" t="str">
        <f t="shared" si="107"/>
        <v>ND</v>
      </c>
      <c r="AD119" s="58" t="s">
        <v>365</v>
      </c>
      <c r="AE119" s="3" t="s">
        <v>98</v>
      </c>
      <c r="AF119" s="3" t="s">
        <v>855</v>
      </c>
      <c r="AG119" s="11" t="s">
        <v>236</v>
      </c>
      <c r="AH119" s="11" t="s">
        <v>201</v>
      </c>
      <c r="AI119" s="11" t="s">
        <v>201</v>
      </c>
      <c r="AJ119" s="11" t="s">
        <v>366</v>
      </c>
      <c r="AK119" s="59">
        <f t="shared" si="108"/>
        <v>56000</v>
      </c>
      <c r="AL119" s="59">
        <f t="shared" si="106"/>
        <v>56000</v>
      </c>
      <c r="AM119" s="59">
        <f>7000*2</f>
        <v>14000</v>
      </c>
      <c r="AN119" s="11" t="s">
        <v>202</v>
      </c>
      <c r="AO119" s="60">
        <v>5995511.7599999998</v>
      </c>
      <c r="AP119" s="26" t="s">
        <v>674</v>
      </c>
      <c r="AQ119" s="59">
        <f t="shared" si="109"/>
        <v>56000</v>
      </c>
      <c r="AR119" s="62">
        <f t="shared" si="110"/>
        <v>42857</v>
      </c>
      <c r="AS119" s="53" t="str">
        <f t="shared" si="111"/>
        <v>SA/DCS/S/019/2017</v>
      </c>
      <c r="AT119" s="12" t="str">
        <f t="shared" si="112"/>
        <v>Servicios de Difusión de mensajes sobre programas y actividades del Ayuntamiento.</v>
      </c>
      <c r="AU119" s="18" t="s">
        <v>686</v>
      </c>
      <c r="AV119" s="12" t="s">
        <v>85</v>
      </c>
      <c r="AW119" s="54">
        <f t="shared" si="113"/>
        <v>56000</v>
      </c>
      <c r="AX119" s="54">
        <f t="shared" si="114"/>
        <v>56000</v>
      </c>
      <c r="AY119" s="52">
        <f t="shared" si="115"/>
        <v>42857</v>
      </c>
      <c r="AZ119" s="52">
        <f t="shared" si="116"/>
        <v>43100</v>
      </c>
      <c r="BA119" s="53" t="s">
        <v>367</v>
      </c>
    </row>
    <row r="120" spans="2:53" s="91" customFormat="1" ht="105" x14ac:dyDescent="0.25">
      <c r="B120" s="11">
        <v>2017</v>
      </c>
      <c r="C120" s="15" t="s">
        <v>117</v>
      </c>
      <c r="D120" s="15" t="s">
        <v>94</v>
      </c>
      <c r="E120" s="15" t="s">
        <v>94</v>
      </c>
      <c r="F120" s="15" t="s">
        <v>232</v>
      </c>
      <c r="G120" s="15" t="s">
        <v>80</v>
      </c>
      <c r="H120" s="15" t="s">
        <v>95</v>
      </c>
      <c r="I120" s="12">
        <v>2017</v>
      </c>
      <c r="J120" s="7" t="s">
        <v>678</v>
      </c>
      <c r="K120" s="63" t="s">
        <v>72</v>
      </c>
      <c r="L120" s="63" t="s">
        <v>73</v>
      </c>
      <c r="M120" s="64">
        <v>154300</v>
      </c>
      <c r="N120" s="63" t="s">
        <v>373</v>
      </c>
      <c r="O120" s="63" t="s">
        <v>854</v>
      </c>
      <c r="P120" s="63" t="s">
        <v>88</v>
      </c>
      <c r="Q120" s="63" t="s">
        <v>81</v>
      </c>
      <c r="R120" s="65">
        <v>42795</v>
      </c>
      <c r="S120" s="65">
        <v>43100</v>
      </c>
      <c r="T120" s="63" t="s">
        <v>74</v>
      </c>
      <c r="U120" s="63" t="s">
        <v>75</v>
      </c>
      <c r="V120" s="63" t="s">
        <v>96</v>
      </c>
      <c r="W120" s="63" t="s">
        <v>97</v>
      </c>
      <c r="X120" s="63" t="s">
        <v>83</v>
      </c>
      <c r="Y120" s="15" t="s">
        <v>674</v>
      </c>
      <c r="Z120" s="15" t="s">
        <v>374</v>
      </c>
      <c r="AA120" s="15" t="s">
        <v>375</v>
      </c>
      <c r="AB120" s="15" t="s">
        <v>376</v>
      </c>
      <c r="AC120" s="15" t="str">
        <f t="shared" si="107"/>
        <v>N/D</v>
      </c>
      <c r="AD120" s="66" t="s">
        <v>377</v>
      </c>
      <c r="AE120" s="67" t="s">
        <v>98</v>
      </c>
      <c r="AF120" s="67" t="s">
        <v>855</v>
      </c>
      <c r="AG120" s="63" t="s">
        <v>236</v>
      </c>
      <c r="AH120" s="63" t="s">
        <v>201</v>
      </c>
      <c r="AI120" s="63" t="s">
        <v>201</v>
      </c>
      <c r="AJ120" s="63" t="s">
        <v>347</v>
      </c>
      <c r="AK120" s="68">
        <f t="shared" si="108"/>
        <v>154300</v>
      </c>
      <c r="AL120" s="68">
        <f t="shared" si="106"/>
        <v>154300</v>
      </c>
      <c r="AM120" s="68">
        <f>(12000*3)+(16900*2)</f>
        <v>69800</v>
      </c>
      <c r="AN120" s="11" t="s">
        <v>202</v>
      </c>
      <c r="AO120" s="69">
        <v>5995511.7599999998</v>
      </c>
      <c r="AP120" s="26" t="s">
        <v>674</v>
      </c>
      <c r="AQ120" s="68">
        <f t="shared" si="109"/>
        <v>154300</v>
      </c>
      <c r="AR120" s="70">
        <f t="shared" si="110"/>
        <v>42795</v>
      </c>
      <c r="AS120" s="71" t="str">
        <f t="shared" si="111"/>
        <v>SA/DCS/S/023/2017</v>
      </c>
      <c r="AT120" s="15" t="str">
        <f t="shared" si="112"/>
        <v>Difusión de mensajes sobre programas y actividades del Ayuntamiento de Morelia, en medio electrónico.</v>
      </c>
      <c r="AU120" s="18" t="s">
        <v>686</v>
      </c>
      <c r="AV120" s="15" t="s">
        <v>85</v>
      </c>
      <c r="AW120" s="72">
        <f t="shared" si="113"/>
        <v>154300</v>
      </c>
      <c r="AX120" s="72">
        <f t="shared" si="114"/>
        <v>154300</v>
      </c>
      <c r="AY120" s="73">
        <f t="shared" si="115"/>
        <v>42795</v>
      </c>
      <c r="AZ120" s="73">
        <f t="shared" si="116"/>
        <v>43100</v>
      </c>
      <c r="BA120" s="71" t="s">
        <v>378</v>
      </c>
    </row>
    <row r="121" spans="2:53" s="91" customFormat="1" ht="105" x14ac:dyDescent="0.25">
      <c r="B121" s="11">
        <v>2017</v>
      </c>
      <c r="C121" s="12" t="s">
        <v>117</v>
      </c>
      <c r="D121" s="12" t="s">
        <v>94</v>
      </c>
      <c r="E121" s="12" t="s">
        <v>94</v>
      </c>
      <c r="F121" s="12" t="s">
        <v>232</v>
      </c>
      <c r="G121" s="12" t="s">
        <v>80</v>
      </c>
      <c r="H121" s="12" t="s">
        <v>95</v>
      </c>
      <c r="I121" s="12">
        <v>2017</v>
      </c>
      <c r="J121" s="7" t="s">
        <v>678</v>
      </c>
      <c r="K121" s="11" t="s">
        <v>72</v>
      </c>
      <c r="L121" s="11" t="s">
        <v>73</v>
      </c>
      <c r="M121" s="55">
        <v>80000</v>
      </c>
      <c r="N121" s="11" t="s">
        <v>368</v>
      </c>
      <c r="O121" s="11" t="s">
        <v>854</v>
      </c>
      <c r="P121" s="11" t="s">
        <v>88</v>
      </c>
      <c r="Q121" s="11" t="s">
        <v>81</v>
      </c>
      <c r="R121" s="56">
        <v>42857</v>
      </c>
      <c r="S121" s="56">
        <v>43100</v>
      </c>
      <c r="T121" s="11" t="s">
        <v>74</v>
      </c>
      <c r="U121" s="11" t="s">
        <v>75</v>
      </c>
      <c r="V121" s="11" t="s">
        <v>96</v>
      </c>
      <c r="W121" s="11" t="s">
        <v>97</v>
      </c>
      <c r="X121" s="11" t="s">
        <v>83</v>
      </c>
      <c r="Y121" s="12" t="s">
        <v>674</v>
      </c>
      <c r="Z121" s="12" t="s">
        <v>369</v>
      </c>
      <c r="AA121" s="12" t="s">
        <v>370</v>
      </c>
      <c r="AB121" s="12" t="s">
        <v>396</v>
      </c>
      <c r="AC121" s="12" t="str">
        <f t="shared" si="107"/>
        <v>N/D</v>
      </c>
      <c r="AD121" s="57" t="s">
        <v>371</v>
      </c>
      <c r="AE121" s="3" t="s">
        <v>98</v>
      </c>
      <c r="AF121" s="3" t="s">
        <v>855</v>
      </c>
      <c r="AG121" s="11" t="s">
        <v>236</v>
      </c>
      <c r="AH121" s="11" t="s">
        <v>201</v>
      </c>
      <c r="AI121" s="11" t="s">
        <v>201</v>
      </c>
      <c r="AJ121" s="11" t="s">
        <v>366</v>
      </c>
      <c r="AK121" s="59">
        <f t="shared" si="108"/>
        <v>80000</v>
      </c>
      <c r="AL121" s="59">
        <f t="shared" si="106"/>
        <v>80000</v>
      </c>
      <c r="AM121" s="59">
        <f>10000*3</f>
        <v>30000</v>
      </c>
      <c r="AN121" s="11" t="s">
        <v>202</v>
      </c>
      <c r="AO121" s="60">
        <v>5995511.7599999998</v>
      </c>
      <c r="AP121" s="26" t="s">
        <v>674</v>
      </c>
      <c r="AQ121" s="59">
        <f t="shared" si="109"/>
        <v>80000</v>
      </c>
      <c r="AR121" s="74">
        <f t="shared" si="110"/>
        <v>42857</v>
      </c>
      <c r="AS121" s="12" t="str">
        <f t="shared" si="111"/>
        <v>SA/DCS/S/020/2017</v>
      </c>
      <c r="AT121" s="12" t="str">
        <f t="shared" si="112"/>
        <v>Servicios de Difusión de mensajes sobre programas y actividades del Ayuntamiento.</v>
      </c>
      <c r="AU121" s="18" t="s">
        <v>686</v>
      </c>
      <c r="AV121" s="12" t="s">
        <v>85</v>
      </c>
      <c r="AW121" s="75">
        <f t="shared" si="113"/>
        <v>80000</v>
      </c>
      <c r="AX121" s="75">
        <f t="shared" si="114"/>
        <v>80000</v>
      </c>
      <c r="AY121" s="76">
        <f t="shared" si="115"/>
        <v>42857</v>
      </c>
      <c r="AZ121" s="76">
        <f t="shared" si="116"/>
        <v>43100</v>
      </c>
      <c r="BA121" s="12" t="s">
        <v>372</v>
      </c>
    </row>
    <row r="122" spans="2:53" s="91" customFormat="1" ht="105" x14ac:dyDescent="0.25">
      <c r="B122" s="11">
        <v>2017</v>
      </c>
      <c r="C122" s="12" t="s">
        <v>117</v>
      </c>
      <c r="D122" s="12" t="s">
        <v>94</v>
      </c>
      <c r="E122" s="12" t="s">
        <v>94</v>
      </c>
      <c r="F122" s="12" t="s">
        <v>232</v>
      </c>
      <c r="G122" s="12" t="s">
        <v>80</v>
      </c>
      <c r="H122" s="12" t="s">
        <v>95</v>
      </c>
      <c r="I122" s="12">
        <v>2017</v>
      </c>
      <c r="J122" s="7" t="s">
        <v>676</v>
      </c>
      <c r="K122" s="11" t="s">
        <v>72</v>
      </c>
      <c r="L122" s="11" t="s">
        <v>73</v>
      </c>
      <c r="M122" s="55">
        <v>235000</v>
      </c>
      <c r="N122" s="11" t="s">
        <v>160</v>
      </c>
      <c r="O122" s="11" t="s">
        <v>84</v>
      </c>
      <c r="P122" s="11" t="s">
        <v>88</v>
      </c>
      <c r="Q122" s="11" t="s">
        <v>81</v>
      </c>
      <c r="R122" s="56">
        <v>42736</v>
      </c>
      <c r="S122" s="56">
        <v>42766</v>
      </c>
      <c r="T122" s="11" t="s">
        <v>74</v>
      </c>
      <c r="U122" s="11" t="s">
        <v>75</v>
      </c>
      <c r="V122" s="11" t="s">
        <v>96</v>
      </c>
      <c r="W122" s="11" t="s">
        <v>97</v>
      </c>
      <c r="X122" s="11" t="s">
        <v>83</v>
      </c>
      <c r="Y122" s="12" t="s">
        <v>274</v>
      </c>
      <c r="Z122" s="12" t="s">
        <v>674</v>
      </c>
      <c r="AA122" s="12" t="s">
        <v>674</v>
      </c>
      <c r="AB122" s="12" t="s">
        <v>674</v>
      </c>
      <c r="AC122" s="12" t="str">
        <f t="shared" si="107"/>
        <v>La Voz de Michoacán S.A de C.V</v>
      </c>
      <c r="AD122" s="81" t="s">
        <v>112</v>
      </c>
      <c r="AE122" s="3" t="s">
        <v>98</v>
      </c>
      <c r="AF122" s="3" t="s">
        <v>855</v>
      </c>
      <c r="AG122" s="11" t="s">
        <v>236</v>
      </c>
      <c r="AH122" s="11" t="s">
        <v>76</v>
      </c>
      <c r="AI122" s="11" t="s">
        <v>76</v>
      </c>
      <c r="AJ122" s="11" t="s">
        <v>876</v>
      </c>
      <c r="AK122" s="59">
        <f t="shared" si="108"/>
        <v>235000</v>
      </c>
      <c r="AL122" s="59">
        <f t="shared" si="106"/>
        <v>235000</v>
      </c>
      <c r="AM122" s="59">
        <v>235000</v>
      </c>
      <c r="AN122" s="11" t="s">
        <v>89</v>
      </c>
      <c r="AO122" s="60">
        <v>28942242.600000001</v>
      </c>
      <c r="AP122" s="26" t="s">
        <v>674</v>
      </c>
      <c r="AQ122" s="59">
        <f t="shared" si="109"/>
        <v>235000</v>
      </c>
      <c r="AR122" s="52">
        <f t="shared" si="110"/>
        <v>42736</v>
      </c>
      <c r="AS122" s="53" t="str">
        <f t="shared" si="111"/>
        <v>SA/DCS/S/107/2017</v>
      </c>
      <c r="AT122" s="12" t="str">
        <f t="shared" si="112"/>
        <v>Servicio de Transmisión de las Actividades, Mensajes, funciones y programas que realiza el Ayuntamiento, para conocimiento de la ciudadanía moreliana en general en Revista Innbus.</v>
      </c>
      <c r="AU122" s="18" t="s">
        <v>686</v>
      </c>
      <c r="AV122" s="12" t="s">
        <v>85</v>
      </c>
      <c r="AW122" s="54">
        <f t="shared" si="113"/>
        <v>235000</v>
      </c>
      <c r="AX122" s="54">
        <f t="shared" si="114"/>
        <v>235000</v>
      </c>
      <c r="AY122" s="52">
        <f t="shared" si="115"/>
        <v>42736</v>
      </c>
      <c r="AZ122" s="52">
        <f t="shared" si="116"/>
        <v>42766</v>
      </c>
      <c r="BA122" s="53" t="s">
        <v>113</v>
      </c>
    </row>
    <row r="123" spans="2:53" s="91" customFormat="1" ht="105" x14ac:dyDescent="0.25">
      <c r="B123" s="11">
        <v>2017</v>
      </c>
      <c r="C123" s="12" t="s">
        <v>117</v>
      </c>
      <c r="D123" s="12" t="s">
        <v>94</v>
      </c>
      <c r="E123" s="12" t="s">
        <v>94</v>
      </c>
      <c r="F123" s="12" t="s">
        <v>232</v>
      </c>
      <c r="G123" s="12" t="s">
        <v>80</v>
      </c>
      <c r="H123" s="12" t="s">
        <v>95</v>
      </c>
      <c r="I123" s="12">
        <v>2017</v>
      </c>
      <c r="J123" s="7" t="s">
        <v>676</v>
      </c>
      <c r="K123" s="11" t="s">
        <v>72</v>
      </c>
      <c r="L123" s="11" t="s">
        <v>73</v>
      </c>
      <c r="M123" s="55">
        <v>235000</v>
      </c>
      <c r="N123" s="11" t="s">
        <v>161</v>
      </c>
      <c r="O123" s="11" t="s">
        <v>84</v>
      </c>
      <c r="P123" s="11" t="s">
        <v>88</v>
      </c>
      <c r="Q123" s="11" t="s">
        <v>81</v>
      </c>
      <c r="R123" s="56">
        <v>42767</v>
      </c>
      <c r="S123" s="56">
        <v>42794</v>
      </c>
      <c r="T123" s="11" t="s">
        <v>74</v>
      </c>
      <c r="U123" s="11" t="s">
        <v>75</v>
      </c>
      <c r="V123" s="11" t="s">
        <v>96</v>
      </c>
      <c r="W123" s="11" t="s">
        <v>97</v>
      </c>
      <c r="X123" s="11" t="s">
        <v>83</v>
      </c>
      <c r="Y123" s="12" t="s">
        <v>274</v>
      </c>
      <c r="Z123" s="12" t="s">
        <v>674</v>
      </c>
      <c r="AA123" s="12" t="s">
        <v>674</v>
      </c>
      <c r="AB123" s="12" t="s">
        <v>674</v>
      </c>
      <c r="AC123" s="12" t="str">
        <f t="shared" si="107"/>
        <v>La Voz de Michoacán S.A de C.V</v>
      </c>
      <c r="AD123" s="81" t="s">
        <v>112</v>
      </c>
      <c r="AE123" s="3" t="s">
        <v>98</v>
      </c>
      <c r="AF123" s="3" t="s">
        <v>855</v>
      </c>
      <c r="AG123" s="11" t="s">
        <v>236</v>
      </c>
      <c r="AH123" s="11" t="s">
        <v>76</v>
      </c>
      <c r="AI123" s="11" t="s">
        <v>76</v>
      </c>
      <c r="AJ123" s="11" t="s">
        <v>115</v>
      </c>
      <c r="AK123" s="59">
        <f t="shared" si="108"/>
        <v>235000</v>
      </c>
      <c r="AL123" s="59">
        <f t="shared" si="106"/>
        <v>235000</v>
      </c>
      <c r="AM123" s="59">
        <v>235000</v>
      </c>
      <c r="AN123" s="11" t="s">
        <v>89</v>
      </c>
      <c r="AO123" s="60">
        <v>28942242.600000001</v>
      </c>
      <c r="AP123" s="26" t="s">
        <v>674</v>
      </c>
      <c r="AQ123" s="59">
        <f t="shared" si="109"/>
        <v>235000</v>
      </c>
      <c r="AR123" s="52">
        <f t="shared" si="110"/>
        <v>42767</v>
      </c>
      <c r="AS123" s="53" t="str">
        <f t="shared" si="111"/>
        <v>SA/DCS/S/108/2017</v>
      </c>
      <c r="AT123" s="12" t="str">
        <f t="shared" si="112"/>
        <v>Servicios de Difusión del quehacer del H. Ayuntamiento de Morelia y de los bienes y servicios públicos que prestan las diferentes dependencias que lo conforman</v>
      </c>
      <c r="AU123" s="18" t="s">
        <v>686</v>
      </c>
      <c r="AV123" s="12" t="s">
        <v>85</v>
      </c>
      <c r="AW123" s="54">
        <f t="shared" si="113"/>
        <v>235000</v>
      </c>
      <c r="AX123" s="54">
        <f t="shared" si="114"/>
        <v>235000</v>
      </c>
      <c r="AY123" s="52">
        <f t="shared" si="115"/>
        <v>42767</v>
      </c>
      <c r="AZ123" s="52">
        <f t="shared" si="116"/>
        <v>42794</v>
      </c>
      <c r="BA123" s="53" t="s">
        <v>114</v>
      </c>
    </row>
    <row r="124" spans="2:53" s="91" customFormat="1" ht="105" x14ac:dyDescent="0.25">
      <c r="B124" s="11">
        <v>2017</v>
      </c>
      <c r="C124" s="12" t="s">
        <v>117</v>
      </c>
      <c r="D124" s="12" t="s">
        <v>94</v>
      </c>
      <c r="E124" s="12" t="s">
        <v>94</v>
      </c>
      <c r="F124" s="12" t="s">
        <v>232</v>
      </c>
      <c r="G124" s="12" t="s">
        <v>80</v>
      </c>
      <c r="H124" s="12" t="s">
        <v>95</v>
      </c>
      <c r="I124" s="12">
        <v>2017</v>
      </c>
      <c r="J124" s="7" t="s">
        <v>676</v>
      </c>
      <c r="K124" s="11" t="s">
        <v>72</v>
      </c>
      <c r="L124" s="11" t="s">
        <v>73</v>
      </c>
      <c r="M124" s="55">
        <v>235000</v>
      </c>
      <c r="N124" s="11" t="s">
        <v>162</v>
      </c>
      <c r="O124" s="11" t="s">
        <v>84</v>
      </c>
      <c r="P124" s="11" t="s">
        <v>88</v>
      </c>
      <c r="Q124" s="11" t="s">
        <v>81</v>
      </c>
      <c r="R124" s="56">
        <v>42795</v>
      </c>
      <c r="S124" s="56">
        <v>42825</v>
      </c>
      <c r="T124" s="11" t="s">
        <v>74</v>
      </c>
      <c r="U124" s="11" t="s">
        <v>75</v>
      </c>
      <c r="V124" s="11" t="s">
        <v>96</v>
      </c>
      <c r="W124" s="11" t="s">
        <v>97</v>
      </c>
      <c r="X124" s="11" t="s">
        <v>83</v>
      </c>
      <c r="Y124" s="12" t="s">
        <v>274</v>
      </c>
      <c r="Z124" s="12" t="s">
        <v>674</v>
      </c>
      <c r="AA124" s="12" t="s">
        <v>674</v>
      </c>
      <c r="AB124" s="12" t="s">
        <v>674</v>
      </c>
      <c r="AC124" s="12" t="str">
        <f t="shared" si="107"/>
        <v>La Voz de Michoacán S.A de C.V</v>
      </c>
      <c r="AD124" s="81" t="s">
        <v>112</v>
      </c>
      <c r="AE124" s="3" t="s">
        <v>98</v>
      </c>
      <c r="AF124" s="3" t="s">
        <v>855</v>
      </c>
      <c r="AG124" s="11" t="s">
        <v>236</v>
      </c>
      <c r="AH124" s="11" t="s">
        <v>76</v>
      </c>
      <c r="AI124" s="11" t="s">
        <v>76</v>
      </c>
      <c r="AJ124" s="11" t="s">
        <v>241</v>
      </c>
      <c r="AK124" s="59">
        <f t="shared" si="108"/>
        <v>235000</v>
      </c>
      <c r="AL124" s="59">
        <f t="shared" si="106"/>
        <v>235000</v>
      </c>
      <c r="AM124" s="59">
        <v>235000</v>
      </c>
      <c r="AN124" s="11" t="s">
        <v>89</v>
      </c>
      <c r="AO124" s="60">
        <v>28942242.600000001</v>
      </c>
      <c r="AP124" s="26" t="s">
        <v>674</v>
      </c>
      <c r="AQ124" s="59">
        <f t="shared" si="109"/>
        <v>235000</v>
      </c>
      <c r="AR124" s="52">
        <f t="shared" si="110"/>
        <v>42795</v>
      </c>
      <c r="AS124" s="53" t="str">
        <f t="shared" si="111"/>
        <v>SA/DCS/S/109/2017</v>
      </c>
      <c r="AT124" s="12" t="str">
        <f t="shared" si="112"/>
        <v>Servicios de Difusión de mensajes, programas, actividades y Campañas del H. Ayuntamiento de Morelia.</v>
      </c>
      <c r="AU124" s="18" t="s">
        <v>686</v>
      </c>
      <c r="AV124" s="12" t="s">
        <v>85</v>
      </c>
      <c r="AW124" s="54">
        <f t="shared" si="113"/>
        <v>235000</v>
      </c>
      <c r="AX124" s="54">
        <f t="shared" si="114"/>
        <v>235000</v>
      </c>
      <c r="AY124" s="52">
        <f t="shared" si="115"/>
        <v>42795</v>
      </c>
      <c r="AZ124" s="52">
        <f t="shared" si="116"/>
        <v>42825</v>
      </c>
      <c r="BA124" s="53" t="s">
        <v>116</v>
      </c>
    </row>
    <row r="125" spans="2:53" s="91" customFormat="1" ht="105" x14ac:dyDescent="0.25">
      <c r="B125" s="11">
        <v>2017</v>
      </c>
      <c r="C125" s="12" t="s">
        <v>117</v>
      </c>
      <c r="D125" s="12" t="s">
        <v>94</v>
      </c>
      <c r="E125" s="12" t="s">
        <v>94</v>
      </c>
      <c r="F125" s="12" t="s">
        <v>232</v>
      </c>
      <c r="G125" s="12" t="s">
        <v>80</v>
      </c>
      <c r="H125" s="12" t="s">
        <v>95</v>
      </c>
      <c r="I125" s="12">
        <v>2017</v>
      </c>
      <c r="J125" s="7" t="s">
        <v>676</v>
      </c>
      <c r="K125" s="11" t="s">
        <v>72</v>
      </c>
      <c r="L125" s="11" t="s">
        <v>73</v>
      </c>
      <c r="M125" s="55">
        <v>235000</v>
      </c>
      <c r="N125" s="11" t="s">
        <v>163</v>
      </c>
      <c r="O125" s="11" t="s">
        <v>84</v>
      </c>
      <c r="P125" s="11" t="s">
        <v>88</v>
      </c>
      <c r="Q125" s="11" t="s">
        <v>81</v>
      </c>
      <c r="R125" s="56">
        <v>42826</v>
      </c>
      <c r="S125" s="56">
        <v>42855</v>
      </c>
      <c r="T125" s="11" t="s">
        <v>74</v>
      </c>
      <c r="U125" s="11" t="s">
        <v>75</v>
      </c>
      <c r="V125" s="11" t="s">
        <v>96</v>
      </c>
      <c r="W125" s="11" t="s">
        <v>97</v>
      </c>
      <c r="X125" s="11" t="s">
        <v>83</v>
      </c>
      <c r="Y125" s="12" t="s">
        <v>274</v>
      </c>
      <c r="Z125" s="12" t="s">
        <v>674</v>
      </c>
      <c r="AA125" s="12" t="s">
        <v>674</v>
      </c>
      <c r="AB125" s="12" t="s">
        <v>674</v>
      </c>
      <c r="AC125" s="12" t="str">
        <f t="shared" si="107"/>
        <v>La Voz de Michoacán S.A de C.V</v>
      </c>
      <c r="AD125" s="81" t="s">
        <v>112</v>
      </c>
      <c r="AE125" s="3" t="s">
        <v>98</v>
      </c>
      <c r="AF125" s="3" t="s">
        <v>855</v>
      </c>
      <c r="AG125" s="11" t="s">
        <v>236</v>
      </c>
      <c r="AH125" s="11" t="s">
        <v>76</v>
      </c>
      <c r="AI125" s="11" t="s">
        <v>76</v>
      </c>
      <c r="AJ125" s="11" t="s">
        <v>864</v>
      </c>
      <c r="AK125" s="59">
        <f t="shared" si="108"/>
        <v>235000</v>
      </c>
      <c r="AL125" s="59">
        <f t="shared" si="106"/>
        <v>235000</v>
      </c>
      <c r="AM125" s="59">
        <v>235000</v>
      </c>
      <c r="AN125" s="11" t="s">
        <v>89</v>
      </c>
      <c r="AO125" s="60">
        <v>28942242.600000001</v>
      </c>
      <c r="AP125" s="26" t="s">
        <v>674</v>
      </c>
      <c r="AQ125" s="59">
        <f t="shared" si="109"/>
        <v>235000</v>
      </c>
      <c r="AR125" s="52">
        <f t="shared" si="110"/>
        <v>42826</v>
      </c>
      <c r="AS125" s="53" t="str">
        <f t="shared" si="111"/>
        <v>SA/DCS/S/110/2017</v>
      </c>
      <c r="AT125" s="12" t="str">
        <f t="shared" si="112"/>
        <v>Servicios de dar a Conocer a la Ciudadanía de Morelia en general, las acciones, programas y campañas realizadas por el H. Ayuntamiento en favor de los Morelianos.</v>
      </c>
      <c r="AU125" s="18" t="s">
        <v>686</v>
      </c>
      <c r="AV125" s="12" t="s">
        <v>85</v>
      </c>
      <c r="AW125" s="54">
        <f t="shared" si="113"/>
        <v>235000</v>
      </c>
      <c r="AX125" s="54">
        <f t="shared" si="114"/>
        <v>235000</v>
      </c>
      <c r="AY125" s="52">
        <f t="shared" si="115"/>
        <v>42826</v>
      </c>
      <c r="AZ125" s="52">
        <f t="shared" si="116"/>
        <v>42855</v>
      </c>
      <c r="BA125" s="53" t="s">
        <v>118</v>
      </c>
    </row>
    <row r="126" spans="2:53" s="91" customFormat="1" ht="105" x14ac:dyDescent="0.25">
      <c r="B126" s="11">
        <v>2017</v>
      </c>
      <c r="C126" s="12" t="s">
        <v>117</v>
      </c>
      <c r="D126" s="12" t="s">
        <v>94</v>
      </c>
      <c r="E126" s="12" t="s">
        <v>94</v>
      </c>
      <c r="F126" s="12" t="s">
        <v>232</v>
      </c>
      <c r="G126" s="12" t="s">
        <v>80</v>
      </c>
      <c r="H126" s="12" t="s">
        <v>95</v>
      </c>
      <c r="I126" s="12">
        <v>2017</v>
      </c>
      <c r="J126" s="7" t="s">
        <v>676</v>
      </c>
      <c r="K126" s="11" t="s">
        <v>72</v>
      </c>
      <c r="L126" s="11" t="s">
        <v>73</v>
      </c>
      <c r="M126" s="55">
        <v>304000</v>
      </c>
      <c r="N126" s="11" t="s">
        <v>379</v>
      </c>
      <c r="O126" s="11" t="s">
        <v>84</v>
      </c>
      <c r="P126" s="11" t="s">
        <v>88</v>
      </c>
      <c r="Q126" s="11" t="s">
        <v>81</v>
      </c>
      <c r="R126" s="56">
        <v>42736</v>
      </c>
      <c r="S126" s="56">
        <v>42855</v>
      </c>
      <c r="T126" s="11" t="s">
        <v>74</v>
      </c>
      <c r="U126" s="11" t="s">
        <v>75</v>
      </c>
      <c r="V126" s="11" t="s">
        <v>96</v>
      </c>
      <c r="W126" s="11" t="s">
        <v>97</v>
      </c>
      <c r="X126" s="11" t="s">
        <v>83</v>
      </c>
      <c r="Y126" s="12" t="s">
        <v>380</v>
      </c>
      <c r="Z126" s="12" t="s">
        <v>674</v>
      </c>
      <c r="AA126" s="12" t="s">
        <v>674</v>
      </c>
      <c r="AB126" s="12" t="s">
        <v>674</v>
      </c>
      <c r="AC126" s="12" t="str">
        <f t="shared" si="107"/>
        <v>Sociedad Editora de Michoacán S.A de C.V</v>
      </c>
      <c r="AD126" s="81" t="s">
        <v>381</v>
      </c>
      <c r="AE126" s="3" t="s">
        <v>98</v>
      </c>
      <c r="AF126" s="3" t="s">
        <v>855</v>
      </c>
      <c r="AG126" s="11" t="s">
        <v>236</v>
      </c>
      <c r="AH126" s="11" t="s">
        <v>76</v>
      </c>
      <c r="AI126" s="11" t="s">
        <v>76</v>
      </c>
      <c r="AJ126" s="11" t="s">
        <v>382</v>
      </c>
      <c r="AK126" s="59">
        <f t="shared" si="108"/>
        <v>304000</v>
      </c>
      <c r="AL126" s="59">
        <f t="shared" si="106"/>
        <v>304000</v>
      </c>
      <c r="AM126" s="59">
        <f>76000*4</f>
        <v>304000</v>
      </c>
      <c r="AN126" s="11" t="s">
        <v>89</v>
      </c>
      <c r="AO126" s="60">
        <v>28942242.600000001</v>
      </c>
      <c r="AP126" s="26" t="s">
        <v>674</v>
      </c>
      <c r="AQ126" s="59">
        <f t="shared" si="109"/>
        <v>304000</v>
      </c>
      <c r="AR126" s="52">
        <f t="shared" si="110"/>
        <v>42736</v>
      </c>
      <c r="AS126" s="53" t="str">
        <f t="shared" si="111"/>
        <v>TMMEJ/COT/DCS/60/2017</v>
      </c>
      <c r="AT126" s="12" t="str">
        <f t="shared" si="112"/>
        <v>Difusión de Mensajes, Programas, Actividades y Campañas del H. Ayuntamiento de Morelia.</v>
      </c>
      <c r="AU126" s="18" t="s">
        <v>687</v>
      </c>
      <c r="AV126" s="12" t="s">
        <v>85</v>
      </c>
      <c r="AW126" s="54">
        <f t="shared" si="113"/>
        <v>304000</v>
      </c>
      <c r="AX126" s="54">
        <f t="shared" si="114"/>
        <v>304000</v>
      </c>
      <c r="AY126" s="52">
        <f t="shared" si="115"/>
        <v>42736</v>
      </c>
      <c r="AZ126" s="52">
        <f t="shared" si="116"/>
        <v>42855</v>
      </c>
      <c r="BA126" s="53" t="s">
        <v>383</v>
      </c>
    </row>
    <row r="127" spans="2:53" s="91" customFormat="1" ht="105" x14ac:dyDescent="0.25">
      <c r="B127" s="11">
        <v>2017</v>
      </c>
      <c r="C127" s="12" t="s">
        <v>117</v>
      </c>
      <c r="D127" s="12" t="s">
        <v>94</v>
      </c>
      <c r="E127" s="12" t="s">
        <v>94</v>
      </c>
      <c r="F127" s="12" t="s">
        <v>232</v>
      </c>
      <c r="G127" s="12" t="s">
        <v>80</v>
      </c>
      <c r="H127" s="12" t="s">
        <v>95</v>
      </c>
      <c r="I127" s="12">
        <v>2017</v>
      </c>
      <c r="J127" s="7" t="s">
        <v>676</v>
      </c>
      <c r="K127" s="11" t="s">
        <v>72</v>
      </c>
      <c r="L127" s="11" t="s">
        <v>73</v>
      </c>
      <c r="M127" s="55">
        <v>315000</v>
      </c>
      <c r="N127" s="11" t="s">
        <v>164</v>
      </c>
      <c r="O127" s="11" t="s">
        <v>84</v>
      </c>
      <c r="P127" s="11" t="s">
        <v>88</v>
      </c>
      <c r="Q127" s="11" t="s">
        <v>81</v>
      </c>
      <c r="R127" s="56">
        <v>42736</v>
      </c>
      <c r="S127" s="56">
        <v>42916</v>
      </c>
      <c r="T127" s="11" t="s">
        <v>74</v>
      </c>
      <c r="U127" s="11" t="s">
        <v>75</v>
      </c>
      <c r="V127" s="11" t="s">
        <v>96</v>
      </c>
      <c r="W127" s="11" t="s">
        <v>97</v>
      </c>
      <c r="X127" s="11" t="s">
        <v>83</v>
      </c>
      <c r="Y127" s="12" t="s">
        <v>119</v>
      </c>
      <c r="Z127" s="12" t="s">
        <v>674</v>
      </c>
      <c r="AA127" s="12" t="s">
        <v>674</v>
      </c>
      <c r="AB127" s="12" t="s">
        <v>674</v>
      </c>
      <c r="AC127" s="12" t="str">
        <f t="shared" si="107"/>
        <v>Casa Editorial ABC de Michoacán S.A de C.V</v>
      </c>
      <c r="AD127" s="81" t="s">
        <v>120</v>
      </c>
      <c r="AE127" s="3" t="s">
        <v>98</v>
      </c>
      <c r="AF127" s="3" t="s">
        <v>855</v>
      </c>
      <c r="AG127" s="11" t="s">
        <v>236</v>
      </c>
      <c r="AH127" s="11" t="s">
        <v>76</v>
      </c>
      <c r="AI127" s="11" t="s">
        <v>76</v>
      </c>
      <c r="AJ127" s="11" t="s">
        <v>241</v>
      </c>
      <c r="AK127" s="59">
        <f t="shared" si="108"/>
        <v>315000</v>
      </c>
      <c r="AL127" s="59">
        <f t="shared" si="106"/>
        <v>315000</v>
      </c>
      <c r="AM127" s="59">
        <f>(50000*3)+(55000*3)</f>
        <v>315000</v>
      </c>
      <c r="AN127" s="11" t="s">
        <v>89</v>
      </c>
      <c r="AO127" s="60">
        <v>28942242.600000001</v>
      </c>
      <c r="AP127" s="26" t="s">
        <v>674</v>
      </c>
      <c r="AQ127" s="59">
        <f t="shared" si="109"/>
        <v>315000</v>
      </c>
      <c r="AR127" s="52">
        <f t="shared" si="110"/>
        <v>42736</v>
      </c>
      <c r="AS127" s="53" t="str">
        <f t="shared" si="111"/>
        <v>SA/DCS/S/63/2017</v>
      </c>
      <c r="AT127" s="12" t="str">
        <f t="shared" si="112"/>
        <v>Servicios de Difusión de mensajes, programas, actividades y Campañas del H. Ayuntamiento de Morelia.</v>
      </c>
      <c r="AU127" s="18" t="s">
        <v>686</v>
      </c>
      <c r="AV127" s="12" t="s">
        <v>85</v>
      </c>
      <c r="AW127" s="54">
        <f t="shared" si="113"/>
        <v>315000</v>
      </c>
      <c r="AX127" s="54">
        <f t="shared" si="114"/>
        <v>315000</v>
      </c>
      <c r="AY127" s="52">
        <f t="shared" si="115"/>
        <v>42736</v>
      </c>
      <c r="AZ127" s="52">
        <f t="shared" si="116"/>
        <v>42916</v>
      </c>
      <c r="BA127" s="53" t="s">
        <v>242</v>
      </c>
    </row>
    <row r="128" spans="2:53" s="91" customFormat="1" ht="105" x14ac:dyDescent="0.25">
      <c r="B128" s="11">
        <v>2017</v>
      </c>
      <c r="C128" s="12" t="s">
        <v>117</v>
      </c>
      <c r="D128" s="12" t="s">
        <v>94</v>
      </c>
      <c r="E128" s="12" t="s">
        <v>94</v>
      </c>
      <c r="F128" s="12" t="s">
        <v>232</v>
      </c>
      <c r="G128" s="12" t="s">
        <v>80</v>
      </c>
      <c r="H128" s="12" t="s">
        <v>95</v>
      </c>
      <c r="I128" s="12">
        <v>2017</v>
      </c>
      <c r="J128" s="7" t="s">
        <v>676</v>
      </c>
      <c r="K128" s="11" t="s">
        <v>72</v>
      </c>
      <c r="L128" s="11" t="s">
        <v>73</v>
      </c>
      <c r="M128" s="55">
        <v>348000</v>
      </c>
      <c r="N128" s="11" t="s">
        <v>166</v>
      </c>
      <c r="O128" s="11" t="s">
        <v>84</v>
      </c>
      <c r="P128" s="11" t="s">
        <v>88</v>
      </c>
      <c r="Q128" s="11" t="s">
        <v>81</v>
      </c>
      <c r="R128" s="56">
        <v>42736</v>
      </c>
      <c r="S128" s="56">
        <v>42825</v>
      </c>
      <c r="T128" s="11" t="s">
        <v>74</v>
      </c>
      <c r="U128" s="11" t="s">
        <v>75</v>
      </c>
      <c r="V128" s="11" t="s">
        <v>96</v>
      </c>
      <c r="W128" s="11" t="s">
        <v>97</v>
      </c>
      <c r="X128" s="11" t="s">
        <v>83</v>
      </c>
      <c r="Y128" s="12" t="s">
        <v>121</v>
      </c>
      <c r="Z128" s="12" t="s">
        <v>674</v>
      </c>
      <c r="AA128" s="12" t="s">
        <v>674</v>
      </c>
      <c r="AB128" s="12" t="s">
        <v>674</v>
      </c>
      <c r="AC128" s="12" t="str">
        <f t="shared" si="107"/>
        <v>Radio Trenu S.A de C.V</v>
      </c>
      <c r="AD128" s="81" t="s">
        <v>122</v>
      </c>
      <c r="AE128" s="3" t="s">
        <v>98</v>
      </c>
      <c r="AF128" s="3" t="s">
        <v>855</v>
      </c>
      <c r="AG128" s="11" t="s">
        <v>236</v>
      </c>
      <c r="AH128" s="11" t="s">
        <v>76</v>
      </c>
      <c r="AI128" s="11" t="s">
        <v>76</v>
      </c>
      <c r="AJ128" s="11" t="s">
        <v>864</v>
      </c>
      <c r="AK128" s="59">
        <f t="shared" si="108"/>
        <v>348000</v>
      </c>
      <c r="AL128" s="59">
        <f t="shared" si="106"/>
        <v>348000</v>
      </c>
      <c r="AM128" s="59">
        <f>116000*3</f>
        <v>348000</v>
      </c>
      <c r="AN128" s="11" t="s">
        <v>89</v>
      </c>
      <c r="AO128" s="60">
        <v>28942242.600000001</v>
      </c>
      <c r="AP128" s="26" t="s">
        <v>674</v>
      </c>
      <c r="AQ128" s="59">
        <f t="shared" si="109"/>
        <v>348000</v>
      </c>
      <c r="AR128" s="52">
        <f t="shared" si="110"/>
        <v>42736</v>
      </c>
      <c r="AS128" s="53" t="str">
        <f t="shared" si="111"/>
        <v>SA/DCS/S/114/2017</v>
      </c>
      <c r="AT128" s="12" t="str">
        <f t="shared" si="112"/>
        <v>Servicios de dar a Conocer a la Ciudadanía de Morelia en general, las acciones, programas y campañas realizadas por el H. Ayuntamiento en favor de los Morelianos.</v>
      </c>
      <c r="AU128" s="18" t="s">
        <v>686</v>
      </c>
      <c r="AV128" s="12" t="s">
        <v>85</v>
      </c>
      <c r="AW128" s="54">
        <f t="shared" si="113"/>
        <v>348000</v>
      </c>
      <c r="AX128" s="54">
        <f t="shared" si="114"/>
        <v>348000</v>
      </c>
      <c r="AY128" s="52">
        <f t="shared" si="115"/>
        <v>42736</v>
      </c>
      <c r="AZ128" s="52">
        <f t="shared" si="116"/>
        <v>42825</v>
      </c>
      <c r="BA128" s="53" t="s">
        <v>123</v>
      </c>
    </row>
    <row r="129" spans="2:53" s="91" customFormat="1" ht="105" x14ac:dyDescent="0.25">
      <c r="B129" s="11">
        <v>2017</v>
      </c>
      <c r="C129" s="12" t="s">
        <v>117</v>
      </c>
      <c r="D129" s="12" t="s">
        <v>94</v>
      </c>
      <c r="E129" s="12" t="s">
        <v>94</v>
      </c>
      <c r="F129" s="12" t="s">
        <v>232</v>
      </c>
      <c r="G129" s="12" t="s">
        <v>80</v>
      </c>
      <c r="H129" s="12" t="s">
        <v>95</v>
      </c>
      <c r="I129" s="12">
        <v>2017</v>
      </c>
      <c r="J129" s="7" t="s">
        <v>676</v>
      </c>
      <c r="K129" s="11" t="s">
        <v>72</v>
      </c>
      <c r="L129" s="11" t="s">
        <v>73</v>
      </c>
      <c r="M129" s="55">
        <v>400000</v>
      </c>
      <c r="N129" s="11" t="s">
        <v>167</v>
      </c>
      <c r="O129" s="11" t="s">
        <v>84</v>
      </c>
      <c r="P129" s="11" t="s">
        <v>88</v>
      </c>
      <c r="Q129" s="11" t="s">
        <v>81</v>
      </c>
      <c r="R129" s="56">
        <v>42736</v>
      </c>
      <c r="S129" s="56">
        <v>42855</v>
      </c>
      <c r="T129" s="11" t="s">
        <v>74</v>
      </c>
      <c r="U129" s="11" t="s">
        <v>75</v>
      </c>
      <c r="V129" s="11" t="s">
        <v>96</v>
      </c>
      <c r="W129" s="11" t="s">
        <v>97</v>
      </c>
      <c r="X129" s="11" t="s">
        <v>83</v>
      </c>
      <c r="Y129" s="12" t="s">
        <v>126</v>
      </c>
      <c r="Z129" s="12" t="s">
        <v>674</v>
      </c>
      <c r="AA129" s="12" t="s">
        <v>674</v>
      </c>
      <c r="AB129" s="12" t="s">
        <v>674</v>
      </c>
      <c r="AC129" s="12" t="str">
        <f t="shared" si="107"/>
        <v>Centro de Medios de Michoacán S.A de C.V</v>
      </c>
      <c r="AD129" s="81" t="s">
        <v>127</v>
      </c>
      <c r="AE129" s="3" t="s">
        <v>98</v>
      </c>
      <c r="AF129" s="3" t="s">
        <v>855</v>
      </c>
      <c r="AG129" s="11" t="s">
        <v>236</v>
      </c>
      <c r="AH129" s="11" t="s">
        <v>76</v>
      </c>
      <c r="AI129" s="11" t="s">
        <v>76</v>
      </c>
      <c r="AJ129" s="11" t="s">
        <v>876</v>
      </c>
      <c r="AK129" s="59">
        <f t="shared" si="108"/>
        <v>400000</v>
      </c>
      <c r="AL129" s="59">
        <f t="shared" si="106"/>
        <v>400000</v>
      </c>
      <c r="AM129" s="59">
        <f>100000*4</f>
        <v>400000</v>
      </c>
      <c r="AN129" s="11" t="s">
        <v>89</v>
      </c>
      <c r="AO129" s="60">
        <v>28942242.600000001</v>
      </c>
      <c r="AP129" s="26" t="s">
        <v>674</v>
      </c>
      <c r="AQ129" s="59">
        <f t="shared" si="109"/>
        <v>400000</v>
      </c>
      <c r="AR129" s="52">
        <f t="shared" si="110"/>
        <v>42736</v>
      </c>
      <c r="AS129" s="53" t="str">
        <f t="shared" si="111"/>
        <v>SA/DCS/S/101/2017</v>
      </c>
      <c r="AT129" s="12" t="str">
        <f t="shared" si="112"/>
        <v>Servicio de Transmisión de las Actividades, Mensajes, funciones y programas que realiza el Ayuntamiento, para conocimiento de la ciudadanía moreliana en general en Revista Innbus.</v>
      </c>
      <c r="AU129" s="18" t="s">
        <v>686</v>
      </c>
      <c r="AV129" s="12" t="s">
        <v>85</v>
      </c>
      <c r="AW129" s="54">
        <f t="shared" si="113"/>
        <v>400000</v>
      </c>
      <c r="AX129" s="54">
        <f t="shared" si="114"/>
        <v>400000</v>
      </c>
      <c r="AY129" s="52">
        <f t="shared" si="115"/>
        <v>42736</v>
      </c>
      <c r="AZ129" s="52">
        <f t="shared" si="116"/>
        <v>42855</v>
      </c>
      <c r="BA129" s="53" t="s">
        <v>128</v>
      </c>
    </row>
    <row r="130" spans="2:53" s="91" customFormat="1" ht="105" x14ac:dyDescent="0.25">
      <c r="B130" s="11">
        <v>2017</v>
      </c>
      <c r="C130" s="12" t="s">
        <v>117</v>
      </c>
      <c r="D130" s="12" t="s">
        <v>94</v>
      </c>
      <c r="E130" s="12" t="s">
        <v>94</v>
      </c>
      <c r="F130" s="12" t="s">
        <v>232</v>
      </c>
      <c r="G130" s="12" t="s">
        <v>80</v>
      </c>
      <c r="H130" s="12" t="s">
        <v>95</v>
      </c>
      <c r="I130" s="12">
        <v>2017</v>
      </c>
      <c r="J130" s="7" t="s">
        <v>676</v>
      </c>
      <c r="K130" s="11" t="s">
        <v>72</v>
      </c>
      <c r="L130" s="11" t="s">
        <v>73</v>
      </c>
      <c r="M130" s="55">
        <v>360000</v>
      </c>
      <c r="N130" s="11" t="s">
        <v>168</v>
      </c>
      <c r="O130" s="11" t="s">
        <v>84</v>
      </c>
      <c r="P130" s="11" t="s">
        <v>88</v>
      </c>
      <c r="Q130" s="11" t="s">
        <v>81</v>
      </c>
      <c r="R130" s="56">
        <v>42736</v>
      </c>
      <c r="S130" s="56">
        <v>43100</v>
      </c>
      <c r="T130" s="11" t="s">
        <v>74</v>
      </c>
      <c r="U130" s="11" t="s">
        <v>75</v>
      </c>
      <c r="V130" s="11" t="s">
        <v>96</v>
      </c>
      <c r="W130" s="11" t="s">
        <v>97</v>
      </c>
      <c r="X130" s="11" t="s">
        <v>83</v>
      </c>
      <c r="Y130" s="12" t="s">
        <v>129</v>
      </c>
      <c r="Z130" s="12" t="s">
        <v>674</v>
      </c>
      <c r="AA130" s="12" t="s">
        <v>674</v>
      </c>
      <c r="AB130" s="12" t="s">
        <v>674</v>
      </c>
      <c r="AC130" s="12" t="str">
        <f t="shared" si="107"/>
        <v>Grupo Radiocomunicaciones de Morelia S.A de C.V</v>
      </c>
      <c r="AD130" s="81" t="s">
        <v>130</v>
      </c>
      <c r="AE130" s="3" t="s">
        <v>98</v>
      </c>
      <c r="AF130" s="3" t="s">
        <v>855</v>
      </c>
      <c r="AG130" s="11" t="s">
        <v>236</v>
      </c>
      <c r="AH130" s="11" t="s">
        <v>76</v>
      </c>
      <c r="AI130" s="11" t="s">
        <v>76</v>
      </c>
      <c r="AJ130" s="11" t="s">
        <v>878</v>
      </c>
      <c r="AK130" s="59">
        <f t="shared" si="108"/>
        <v>360000</v>
      </c>
      <c r="AL130" s="59">
        <f t="shared" si="106"/>
        <v>360000</v>
      </c>
      <c r="AM130" s="59">
        <f>30000*7</f>
        <v>210000</v>
      </c>
      <c r="AN130" s="11" t="s">
        <v>89</v>
      </c>
      <c r="AO130" s="60">
        <v>28942242.600000001</v>
      </c>
      <c r="AP130" s="26" t="s">
        <v>674</v>
      </c>
      <c r="AQ130" s="59">
        <f t="shared" si="109"/>
        <v>360000</v>
      </c>
      <c r="AR130" s="52">
        <f t="shared" si="110"/>
        <v>42736</v>
      </c>
      <c r="AS130" s="53" t="str">
        <f t="shared" si="111"/>
        <v>SA/DCS/S/65/2017</v>
      </c>
      <c r="AT130" s="12" t="str">
        <f t="shared" si="112"/>
        <v>Difusión de las Actividades, Programas y Campañas del H. Ayuntamiento de Morelia durante el mes de Agosto</v>
      </c>
      <c r="AU130" s="18" t="s">
        <v>686</v>
      </c>
      <c r="AV130" s="12" t="s">
        <v>85</v>
      </c>
      <c r="AW130" s="54">
        <f t="shared" si="113"/>
        <v>360000</v>
      </c>
      <c r="AX130" s="54">
        <f t="shared" si="114"/>
        <v>360000</v>
      </c>
      <c r="AY130" s="52">
        <f t="shared" si="115"/>
        <v>42736</v>
      </c>
      <c r="AZ130" s="52">
        <f t="shared" si="116"/>
        <v>43100</v>
      </c>
      <c r="BA130" s="53" t="s">
        <v>244</v>
      </c>
    </row>
    <row r="131" spans="2:53" s="91" customFormat="1" ht="105" x14ac:dyDescent="0.25">
      <c r="B131" s="11">
        <v>2017</v>
      </c>
      <c r="C131" s="12" t="s">
        <v>117</v>
      </c>
      <c r="D131" s="12" t="s">
        <v>94</v>
      </c>
      <c r="E131" s="12" t="s">
        <v>94</v>
      </c>
      <c r="F131" s="12" t="s">
        <v>232</v>
      </c>
      <c r="G131" s="12" t="s">
        <v>80</v>
      </c>
      <c r="H131" s="12" t="s">
        <v>95</v>
      </c>
      <c r="I131" s="12">
        <v>2017</v>
      </c>
      <c r="J131" s="7" t="s">
        <v>676</v>
      </c>
      <c r="K131" s="11" t="s">
        <v>72</v>
      </c>
      <c r="L131" s="11" t="s">
        <v>73</v>
      </c>
      <c r="M131" s="55">
        <v>300000</v>
      </c>
      <c r="N131" s="11" t="s">
        <v>169</v>
      </c>
      <c r="O131" s="11" t="s">
        <v>84</v>
      </c>
      <c r="P131" s="11" t="s">
        <v>88</v>
      </c>
      <c r="Q131" s="11" t="s">
        <v>81</v>
      </c>
      <c r="R131" s="56">
        <v>42736</v>
      </c>
      <c r="S131" s="56">
        <v>42916</v>
      </c>
      <c r="T131" s="11" t="s">
        <v>74</v>
      </c>
      <c r="U131" s="11" t="s">
        <v>75</v>
      </c>
      <c r="V131" s="11" t="s">
        <v>96</v>
      </c>
      <c r="W131" s="11" t="s">
        <v>97</v>
      </c>
      <c r="X131" s="11" t="s">
        <v>83</v>
      </c>
      <c r="Y131" s="12" t="s">
        <v>131</v>
      </c>
      <c r="Z131" s="12" t="s">
        <v>674</v>
      </c>
      <c r="AA131" s="12" t="s">
        <v>674</v>
      </c>
      <c r="AB131" s="12" t="s">
        <v>674</v>
      </c>
      <c r="AC131" s="12" t="str">
        <f t="shared" si="107"/>
        <v>Radiotelevisora de Morelia S.A</v>
      </c>
      <c r="AD131" s="81" t="s">
        <v>132</v>
      </c>
      <c r="AE131" s="3" t="s">
        <v>98</v>
      </c>
      <c r="AF131" s="3" t="s">
        <v>855</v>
      </c>
      <c r="AG131" s="11" t="s">
        <v>236</v>
      </c>
      <c r="AH131" s="11" t="s">
        <v>76</v>
      </c>
      <c r="AI131" s="11" t="s">
        <v>76</v>
      </c>
      <c r="AJ131" s="11" t="s">
        <v>241</v>
      </c>
      <c r="AK131" s="59">
        <f t="shared" si="108"/>
        <v>300000</v>
      </c>
      <c r="AL131" s="59">
        <f t="shared" si="106"/>
        <v>300000</v>
      </c>
      <c r="AM131" s="59">
        <f>50000*6</f>
        <v>300000</v>
      </c>
      <c r="AN131" s="11" t="s">
        <v>89</v>
      </c>
      <c r="AO131" s="60">
        <v>28942242.600000001</v>
      </c>
      <c r="AP131" s="26" t="s">
        <v>674</v>
      </c>
      <c r="AQ131" s="59">
        <f t="shared" si="109"/>
        <v>300000</v>
      </c>
      <c r="AR131" s="52">
        <f t="shared" si="110"/>
        <v>42736</v>
      </c>
      <c r="AS131" s="53" t="str">
        <f t="shared" si="111"/>
        <v>SA/DCS/S/66/2017</v>
      </c>
      <c r="AT131" s="12" t="str">
        <f t="shared" si="112"/>
        <v>Servicios de Difusión de mensajes, programas, actividades y Campañas del H. Ayuntamiento de Morelia.</v>
      </c>
      <c r="AU131" s="18" t="s">
        <v>686</v>
      </c>
      <c r="AV131" s="12" t="s">
        <v>85</v>
      </c>
      <c r="AW131" s="54">
        <f t="shared" si="113"/>
        <v>300000</v>
      </c>
      <c r="AX131" s="54">
        <f t="shared" si="114"/>
        <v>300000</v>
      </c>
      <c r="AY131" s="52">
        <f t="shared" si="115"/>
        <v>42736</v>
      </c>
      <c r="AZ131" s="52">
        <f t="shared" si="116"/>
        <v>42916</v>
      </c>
      <c r="BA131" s="53" t="s">
        <v>245</v>
      </c>
    </row>
    <row r="132" spans="2:53" s="91" customFormat="1" ht="105" x14ac:dyDescent="0.25">
      <c r="B132" s="11">
        <v>2017</v>
      </c>
      <c r="C132" s="12" t="s">
        <v>117</v>
      </c>
      <c r="D132" s="12" t="s">
        <v>94</v>
      </c>
      <c r="E132" s="12" t="s">
        <v>94</v>
      </c>
      <c r="F132" s="12" t="s">
        <v>232</v>
      </c>
      <c r="G132" s="12" t="s">
        <v>80</v>
      </c>
      <c r="H132" s="12" t="s">
        <v>95</v>
      </c>
      <c r="I132" s="12">
        <v>2017</v>
      </c>
      <c r="J132" s="7" t="s">
        <v>676</v>
      </c>
      <c r="K132" s="11" t="s">
        <v>72</v>
      </c>
      <c r="L132" s="11" t="s">
        <v>73</v>
      </c>
      <c r="M132" s="55">
        <v>90000</v>
      </c>
      <c r="N132" s="11" t="s">
        <v>171</v>
      </c>
      <c r="O132" s="11" t="s">
        <v>84</v>
      </c>
      <c r="P132" s="11" t="s">
        <v>88</v>
      </c>
      <c r="Q132" s="11" t="s">
        <v>81</v>
      </c>
      <c r="R132" s="56">
        <v>42736</v>
      </c>
      <c r="S132" s="56">
        <v>42825</v>
      </c>
      <c r="T132" s="11" t="s">
        <v>74</v>
      </c>
      <c r="U132" s="11" t="s">
        <v>75</v>
      </c>
      <c r="V132" s="11" t="s">
        <v>96</v>
      </c>
      <c r="W132" s="11" t="s">
        <v>97</v>
      </c>
      <c r="X132" s="11" t="s">
        <v>83</v>
      </c>
      <c r="Y132" s="12" t="s">
        <v>133</v>
      </c>
      <c r="Z132" s="12" t="s">
        <v>674</v>
      </c>
      <c r="AA132" s="12" t="s">
        <v>674</v>
      </c>
      <c r="AB132" s="12" t="s">
        <v>674</v>
      </c>
      <c r="AC132" s="12" t="str">
        <f t="shared" si="107"/>
        <v>Corporación Morelia Multimedia S.A de C.V</v>
      </c>
      <c r="AD132" s="81" t="s">
        <v>134</v>
      </c>
      <c r="AE132" s="3" t="s">
        <v>98</v>
      </c>
      <c r="AF132" s="3" t="s">
        <v>855</v>
      </c>
      <c r="AG132" s="11" t="s">
        <v>236</v>
      </c>
      <c r="AH132" s="11" t="s">
        <v>76</v>
      </c>
      <c r="AI132" s="11" t="s">
        <v>76</v>
      </c>
      <c r="AJ132" s="11" t="s">
        <v>241</v>
      </c>
      <c r="AK132" s="59">
        <f t="shared" si="108"/>
        <v>90000</v>
      </c>
      <c r="AL132" s="59">
        <f t="shared" si="106"/>
        <v>90000</v>
      </c>
      <c r="AM132" s="59">
        <f>30000*3</f>
        <v>90000</v>
      </c>
      <c r="AN132" s="11" t="s">
        <v>89</v>
      </c>
      <c r="AO132" s="60">
        <v>28942242.600000001</v>
      </c>
      <c r="AP132" s="26" t="s">
        <v>674</v>
      </c>
      <c r="AQ132" s="59">
        <f t="shared" si="109"/>
        <v>90000</v>
      </c>
      <c r="AR132" s="52">
        <f t="shared" si="110"/>
        <v>42736</v>
      </c>
      <c r="AS132" s="53" t="str">
        <f t="shared" si="111"/>
        <v>SA/DCS/S/85/2017</v>
      </c>
      <c r="AT132" s="12" t="str">
        <f t="shared" si="112"/>
        <v>Servicios de Difusión de mensajes, programas, actividades y Campañas del H. Ayuntamiento de Morelia.</v>
      </c>
      <c r="AU132" s="18" t="s">
        <v>686</v>
      </c>
      <c r="AV132" s="12" t="s">
        <v>85</v>
      </c>
      <c r="AW132" s="54">
        <f t="shared" si="113"/>
        <v>90000</v>
      </c>
      <c r="AX132" s="54">
        <f t="shared" si="114"/>
        <v>90000</v>
      </c>
      <c r="AY132" s="52">
        <f t="shared" si="115"/>
        <v>42736</v>
      </c>
      <c r="AZ132" s="52">
        <f t="shared" si="116"/>
        <v>42825</v>
      </c>
      <c r="BA132" s="53" t="s">
        <v>135</v>
      </c>
    </row>
    <row r="133" spans="2:53" s="91" customFormat="1" ht="105" x14ac:dyDescent="0.25">
      <c r="B133" s="11">
        <v>2017</v>
      </c>
      <c r="C133" s="12" t="s">
        <v>117</v>
      </c>
      <c r="D133" s="12" t="s">
        <v>94</v>
      </c>
      <c r="E133" s="12" t="s">
        <v>94</v>
      </c>
      <c r="F133" s="12" t="s">
        <v>232</v>
      </c>
      <c r="G133" s="12" t="s">
        <v>80</v>
      </c>
      <c r="H133" s="12" t="s">
        <v>95</v>
      </c>
      <c r="I133" s="12">
        <v>2017</v>
      </c>
      <c r="J133" s="7" t="s">
        <v>676</v>
      </c>
      <c r="K133" s="11" t="s">
        <v>72</v>
      </c>
      <c r="L133" s="11" t="s">
        <v>73</v>
      </c>
      <c r="M133" s="55">
        <v>300000</v>
      </c>
      <c r="N133" s="11" t="s">
        <v>172</v>
      </c>
      <c r="O133" s="11" t="s">
        <v>84</v>
      </c>
      <c r="P133" s="11" t="s">
        <v>88</v>
      </c>
      <c r="Q133" s="11" t="s">
        <v>81</v>
      </c>
      <c r="R133" s="56">
        <v>42736</v>
      </c>
      <c r="S133" s="56" t="s">
        <v>136</v>
      </c>
      <c r="T133" s="11" t="s">
        <v>74</v>
      </c>
      <c r="U133" s="11" t="s">
        <v>75</v>
      </c>
      <c r="V133" s="11" t="s">
        <v>96</v>
      </c>
      <c r="W133" s="11" t="s">
        <v>97</v>
      </c>
      <c r="X133" s="11" t="s">
        <v>83</v>
      </c>
      <c r="Y133" s="12" t="s">
        <v>137</v>
      </c>
      <c r="Z133" s="12" t="s">
        <v>674</v>
      </c>
      <c r="AA133" s="12" t="s">
        <v>674</v>
      </c>
      <c r="AB133" s="12" t="s">
        <v>674</v>
      </c>
      <c r="AC133" s="12" t="str">
        <f t="shared" si="107"/>
        <v>XEXL S.A de C.V</v>
      </c>
      <c r="AD133" s="81" t="s">
        <v>138</v>
      </c>
      <c r="AE133" s="3" t="s">
        <v>98</v>
      </c>
      <c r="AF133" s="3" t="s">
        <v>855</v>
      </c>
      <c r="AG133" s="11" t="s">
        <v>236</v>
      </c>
      <c r="AH133" s="11" t="s">
        <v>76</v>
      </c>
      <c r="AI133" s="11" t="s">
        <v>76</v>
      </c>
      <c r="AJ133" s="11" t="s">
        <v>241</v>
      </c>
      <c r="AK133" s="59">
        <f t="shared" si="108"/>
        <v>300000</v>
      </c>
      <c r="AL133" s="59">
        <f t="shared" si="106"/>
        <v>300000</v>
      </c>
      <c r="AM133" s="59">
        <f>25000*7</f>
        <v>175000</v>
      </c>
      <c r="AN133" s="11" t="s">
        <v>89</v>
      </c>
      <c r="AO133" s="60">
        <v>28942242.600000001</v>
      </c>
      <c r="AP133" s="26" t="s">
        <v>674</v>
      </c>
      <c r="AQ133" s="59">
        <f t="shared" si="109"/>
        <v>300000</v>
      </c>
      <c r="AR133" s="52">
        <f t="shared" si="110"/>
        <v>42736</v>
      </c>
      <c r="AS133" s="53" t="str">
        <f t="shared" si="111"/>
        <v>SA/DCS/S/68/2017</v>
      </c>
      <c r="AT133" s="12" t="str">
        <f t="shared" si="112"/>
        <v>Servicios de Difusión de mensajes, programas, actividades y Campañas del H. Ayuntamiento de Morelia.</v>
      </c>
      <c r="AU133" s="18" t="s">
        <v>686</v>
      </c>
      <c r="AV133" s="12" t="s">
        <v>85</v>
      </c>
      <c r="AW133" s="54">
        <f t="shared" si="113"/>
        <v>300000</v>
      </c>
      <c r="AX133" s="54">
        <f t="shared" si="114"/>
        <v>300000</v>
      </c>
      <c r="AY133" s="52">
        <f t="shared" si="115"/>
        <v>42736</v>
      </c>
      <c r="AZ133" s="52" t="str">
        <f t="shared" si="116"/>
        <v>31/12/1017</v>
      </c>
      <c r="BA133" s="53" t="s">
        <v>247</v>
      </c>
    </row>
    <row r="134" spans="2:53" s="91" customFormat="1" ht="105" x14ac:dyDescent="0.25">
      <c r="B134" s="11">
        <v>2017</v>
      </c>
      <c r="C134" s="12" t="s">
        <v>117</v>
      </c>
      <c r="D134" s="12" t="s">
        <v>94</v>
      </c>
      <c r="E134" s="12" t="s">
        <v>94</v>
      </c>
      <c r="F134" s="12" t="s">
        <v>232</v>
      </c>
      <c r="G134" s="12" t="s">
        <v>80</v>
      </c>
      <c r="H134" s="12" t="s">
        <v>95</v>
      </c>
      <c r="I134" s="12">
        <v>2017</v>
      </c>
      <c r="J134" s="7" t="s">
        <v>676</v>
      </c>
      <c r="K134" s="11" t="s">
        <v>72</v>
      </c>
      <c r="L134" s="11" t="s">
        <v>73</v>
      </c>
      <c r="M134" s="55">
        <v>45000</v>
      </c>
      <c r="N134" s="11" t="s">
        <v>175</v>
      </c>
      <c r="O134" s="11" t="s">
        <v>84</v>
      </c>
      <c r="P134" s="11" t="s">
        <v>88</v>
      </c>
      <c r="Q134" s="11" t="s">
        <v>81</v>
      </c>
      <c r="R134" s="56">
        <v>42736</v>
      </c>
      <c r="S134" s="56">
        <v>42825</v>
      </c>
      <c r="T134" s="11" t="s">
        <v>74</v>
      </c>
      <c r="U134" s="11" t="s">
        <v>75</v>
      </c>
      <c r="V134" s="11" t="s">
        <v>96</v>
      </c>
      <c r="W134" s="11" t="s">
        <v>97</v>
      </c>
      <c r="X134" s="11" t="s">
        <v>83</v>
      </c>
      <c r="Y134" s="12" t="s">
        <v>674</v>
      </c>
      <c r="Z134" s="12" t="s">
        <v>146</v>
      </c>
      <c r="AA134" s="12" t="s">
        <v>147</v>
      </c>
      <c r="AB134" s="12" t="s">
        <v>148</v>
      </c>
      <c r="AC134" s="12" t="str">
        <f t="shared" si="107"/>
        <v>N/D</v>
      </c>
      <c r="AD134" s="81" t="s">
        <v>149</v>
      </c>
      <c r="AE134" s="3" t="s">
        <v>98</v>
      </c>
      <c r="AF134" s="3" t="s">
        <v>855</v>
      </c>
      <c r="AG134" s="11" t="s">
        <v>236</v>
      </c>
      <c r="AH134" s="11" t="s">
        <v>76</v>
      </c>
      <c r="AI134" s="11" t="s">
        <v>76</v>
      </c>
      <c r="AJ134" s="11" t="s">
        <v>241</v>
      </c>
      <c r="AK134" s="59">
        <f t="shared" si="108"/>
        <v>45000</v>
      </c>
      <c r="AL134" s="59">
        <f t="shared" si="106"/>
        <v>45000</v>
      </c>
      <c r="AM134" s="59">
        <f>15000*3</f>
        <v>45000</v>
      </c>
      <c r="AN134" s="11" t="s">
        <v>89</v>
      </c>
      <c r="AO134" s="60">
        <v>28942242.600000001</v>
      </c>
      <c r="AP134" s="26" t="s">
        <v>674</v>
      </c>
      <c r="AQ134" s="59">
        <f t="shared" si="109"/>
        <v>45000</v>
      </c>
      <c r="AR134" s="52">
        <f t="shared" si="110"/>
        <v>42736</v>
      </c>
      <c r="AS134" s="53" t="str">
        <f t="shared" si="111"/>
        <v>SA/DCS/S/69/2017</v>
      </c>
      <c r="AT134" s="12" t="str">
        <f t="shared" si="112"/>
        <v>Servicios de Difusión de mensajes, programas, actividades y Campañas del H. Ayuntamiento de Morelia.</v>
      </c>
      <c r="AU134" s="18" t="s">
        <v>686</v>
      </c>
      <c r="AV134" s="12" t="s">
        <v>85</v>
      </c>
      <c r="AW134" s="54">
        <f t="shared" si="113"/>
        <v>45000</v>
      </c>
      <c r="AX134" s="54">
        <f t="shared" si="114"/>
        <v>45000</v>
      </c>
      <c r="AY134" s="52">
        <f t="shared" si="115"/>
        <v>42736</v>
      </c>
      <c r="AZ134" s="52">
        <f t="shared" si="116"/>
        <v>42825</v>
      </c>
      <c r="BA134" s="53" t="s">
        <v>150</v>
      </c>
    </row>
    <row r="135" spans="2:53" s="91" customFormat="1" ht="105" x14ac:dyDescent="0.25">
      <c r="B135" s="11">
        <v>2017</v>
      </c>
      <c r="C135" s="12" t="s">
        <v>117</v>
      </c>
      <c r="D135" s="12" t="s">
        <v>94</v>
      </c>
      <c r="E135" s="12" t="s">
        <v>94</v>
      </c>
      <c r="F135" s="12" t="s">
        <v>232</v>
      </c>
      <c r="G135" s="12" t="s">
        <v>80</v>
      </c>
      <c r="H135" s="12" t="s">
        <v>95</v>
      </c>
      <c r="I135" s="12">
        <v>2017</v>
      </c>
      <c r="J135" s="7" t="s">
        <v>676</v>
      </c>
      <c r="K135" s="11" t="s">
        <v>72</v>
      </c>
      <c r="L135" s="11" t="s">
        <v>73</v>
      </c>
      <c r="M135" s="55">
        <v>293700</v>
      </c>
      <c r="N135" s="11" t="s">
        <v>176</v>
      </c>
      <c r="O135" s="11" t="s">
        <v>84</v>
      </c>
      <c r="P135" s="11" t="s">
        <v>88</v>
      </c>
      <c r="Q135" s="11" t="s">
        <v>81</v>
      </c>
      <c r="R135" s="56">
        <v>42736</v>
      </c>
      <c r="S135" s="56">
        <v>42825</v>
      </c>
      <c r="T135" s="11" t="s">
        <v>74</v>
      </c>
      <c r="U135" s="11" t="s">
        <v>75</v>
      </c>
      <c r="V135" s="11" t="s">
        <v>96</v>
      </c>
      <c r="W135" s="11" t="s">
        <v>97</v>
      </c>
      <c r="X135" s="11" t="s">
        <v>83</v>
      </c>
      <c r="Y135" s="12" t="s">
        <v>151</v>
      </c>
      <c r="Z135" s="12" t="s">
        <v>674</v>
      </c>
      <c r="AA135" s="12" t="s">
        <v>674</v>
      </c>
      <c r="AB135" s="12" t="s">
        <v>674</v>
      </c>
      <c r="AC135" s="12" t="str">
        <f t="shared" si="107"/>
        <v>Morelia Stereo S.A de C.V</v>
      </c>
      <c r="AD135" s="81" t="s">
        <v>152</v>
      </c>
      <c r="AE135" s="3" t="s">
        <v>98</v>
      </c>
      <c r="AF135" s="3" t="s">
        <v>855</v>
      </c>
      <c r="AG135" s="11" t="s">
        <v>236</v>
      </c>
      <c r="AH135" s="11" t="s">
        <v>76</v>
      </c>
      <c r="AI135" s="11" t="s">
        <v>76</v>
      </c>
      <c r="AJ135" s="11" t="s">
        <v>241</v>
      </c>
      <c r="AK135" s="59">
        <f t="shared" si="108"/>
        <v>293700</v>
      </c>
      <c r="AL135" s="59">
        <f t="shared" si="106"/>
        <v>293700</v>
      </c>
      <c r="AM135" s="59">
        <f>97900*3</f>
        <v>293700</v>
      </c>
      <c r="AN135" s="11" t="s">
        <v>89</v>
      </c>
      <c r="AO135" s="60">
        <v>28942242.600000001</v>
      </c>
      <c r="AP135" s="26" t="s">
        <v>674</v>
      </c>
      <c r="AQ135" s="59">
        <f t="shared" si="109"/>
        <v>293700</v>
      </c>
      <c r="AR135" s="52">
        <f t="shared" si="110"/>
        <v>42736</v>
      </c>
      <c r="AS135" s="53" t="str">
        <f t="shared" si="111"/>
        <v>SA/DCS/S/86/2017</v>
      </c>
      <c r="AT135" s="12" t="str">
        <f t="shared" si="112"/>
        <v>Servicios de Difusión de mensajes, programas, actividades y Campañas del H. Ayuntamiento de Morelia.</v>
      </c>
      <c r="AU135" s="18" t="s">
        <v>686</v>
      </c>
      <c r="AV135" s="12" t="s">
        <v>85</v>
      </c>
      <c r="AW135" s="54">
        <f t="shared" si="113"/>
        <v>293700</v>
      </c>
      <c r="AX135" s="54">
        <f t="shared" si="114"/>
        <v>293700</v>
      </c>
      <c r="AY135" s="52">
        <f t="shared" si="115"/>
        <v>42736</v>
      </c>
      <c r="AZ135" s="52">
        <f t="shared" si="116"/>
        <v>42825</v>
      </c>
      <c r="BA135" s="53" t="s">
        <v>153</v>
      </c>
    </row>
    <row r="136" spans="2:53" s="91" customFormat="1" ht="105" x14ac:dyDescent="0.25">
      <c r="B136" s="11">
        <v>2017</v>
      </c>
      <c r="C136" s="12" t="s">
        <v>117</v>
      </c>
      <c r="D136" s="12" t="s">
        <v>94</v>
      </c>
      <c r="E136" s="12" t="s">
        <v>94</v>
      </c>
      <c r="F136" s="12" t="s">
        <v>232</v>
      </c>
      <c r="G136" s="12" t="s">
        <v>80</v>
      </c>
      <c r="H136" s="12" t="s">
        <v>95</v>
      </c>
      <c r="I136" s="12">
        <v>2017</v>
      </c>
      <c r="J136" s="7" t="s">
        <v>676</v>
      </c>
      <c r="K136" s="11" t="s">
        <v>72</v>
      </c>
      <c r="L136" s="11" t="s">
        <v>73</v>
      </c>
      <c r="M136" s="55">
        <v>51900</v>
      </c>
      <c r="N136" s="11" t="s">
        <v>154</v>
      </c>
      <c r="O136" s="11" t="s">
        <v>84</v>
      </c>
      <c r="P136" s="11" t="s">
        <v>88</v>
      </c>
      <c r="Q136" s="11" t="s">
        <v>81</v>
      </c>
      <c r="R136" s="56">
        <v>42736</v>
      </c>
      <c r="S136" s="56">
        <v>42825</v>
      </c>
      <c r="T136" s="11" t="s">
        <v>74</v>
      </c>
      <c r="U136" s="11" t="s">
        <v>75</v>
      </c>
      <c r="V136" s="11" t="s">
        <v>96</v>
      </c>
      <c r="W136" s="11" t="s">
        <v>97</v>
      </c>
      <c r="X136" s="11" t="s">
        <v>83</v>
      </c>
      <c r="Y136" s="12" t="s">
        <v>177</v>
      </c>
      <c r="Z136" s="12" t="s">
        <v>674</v>
      </c>
      <c r="AA136" s="12" t="s">
        <v>674</v>
      </c>
      <c r="AB136" s="12" t="s">
        <v>674</v>
      </c>
      <c r="AC136" s="12" t="str">
        <f t="shared" si="107"/>
        <v>Televisión de Michoacán S.A de C.V</v>
      </c>
      <c r="AD136" s="81" t="s">
        <v>178</v>
      </c>
      <c r="AE136" s="3" t="s">
        <v>98</v>
      </c>
      <c r="AF136" s="3" t="s">
        <v>855</v>
      </c>
      <c r="AG136" s="11" t="s">
        <v>236</v>
      </c>
      <c r="AH136" s="11" t="s">
        <v>76</v>
      </c>
      <c r="AI136" s="11" t="s">
        <v>76</v>
      </c>
      <c r="AJ136" s="11" t="s">
        <v>241</v>
      </c>
      <c r="AK136" s="59">
        <f t="shared" si="108"/>
        <v>51900</v>
      </c>
      <c r="AL136" s="59">
        <f t="shared" si="106"/>
        <v>51900</v>
      </c>
      <c r="AM136" s="59">
        <f>17300*3</f>
        <v>51900</v>
      </c>
      <c r="AN136" s="11" t="s">
        <v>89</v>
      </c>
      <c r="AO136" s="60">
        <v>28942242.600000001</v>
      </c>
      <c r="AP136" s="26" t="s">
        <v>674</v>
      </c>
      <c r="AQ136" s="59">
        <f t="shared" si="109"/>
        <v>51900</v>
      </c>
      <c r="AR136" s="52">
        <f t="shared" si="110"/>
        <v>42736</v>
      </c>
      <c r="AS136" s="53" t="str">
        <f t="shared" si="111"/>
        <v>SA/DCS/S/87/2017</v>
      </c>
      <c r="AT136" s="12" t="str">
        <f t="shared" si="112"/>
        <v>Servicios de Difusión de mensajes, programas, actividades y Campañas del H. Ayuntamiento de Morelia.</v>
      </c>
      <c r="AU136" s="18" t="s">
        <v>686</v>
      </c>
      <c r="AV136" s="12" t="s">
        <v>85</v>
      </c>
      <c r="AW136" s="54">
        <f t="shared" si="113"/>
        <v>51900</v>
      </c>
      <c r="AX136" s="54">
        <f t="shared" si="114"/>
        <v>51900</v>
      </c>
      <c r="AY136" s="52">
        <f t="shared" si="115"/>
        <v>42736</v>
      </c>
      <c r="AZ136" s="52">
        <f t="shared" si="116"/>
        <v>42825</v>
      </c>
      <c r="BA136" s="53" t="s">
        <v>248</v>
      </c>
    </row>
    <row r="137" spans="2:53" s="91" customFormat="1" ht="105" x14ac:dyDescent="0.25">
      <c r="B137" s="11">
        <v>2017</v>
      </c>
      <c r="C137" s="12" t="s">
        <v>117</v>
      </c>
      <c r="D137" s="12" t="s">
        <v>94</v>
      </c>
      <c r="E137" s="12" t="s">
        <v>94</v>
      </c>
      <c r="F137" s="12" t="s">
        <v>232</v>
      </c>
      <c r="G137" s="12" t="s">
        <v>80</v>
      </c>
      <c r="H137" s="12" t="s">
        <v>95</v>
      </c>
      <c r="I137" s="12">
        <v>2017</v>
      </c>
      <c r="J137" s="7" t="s">
        <v>676</v>
      </c>
      <c r="K137" s="11" t="s">
        <v>72</v>
      </c>
      <c r="L137" s="11" t="s">
        <v>73</v>
      </c>
      <c r="M137" s="55">
        <v>350000</v>
      </c>
      <c r="N137" s="11" t="s">
        <v>189</v>
      </c>
      <c r="O137" s="11" t="s">
        <v>84</v>
      </c>
      <c r="P137" s="11" t="s">
        <v>88</v>
      </c>
      <c r="Q137" s="11" t="s">
        <v>81</v>
      </c>
      <c r="R137" s="56">
        <v>42795</v>
      </c>
      <c r="S137" s="56">
        <v>42947</v>
      </c>
      <c r="T137" s="11" t="s">
        <v>74</v>
      </c>
      <c r="U137" s="11" t="s">
        <v>75</v>
      </c>
      <c r="V137" s="11" t="s">
        <v>96</v>
      </c>
      <c r="W137" s="11" t="s">
        <v>97</v>
      </c>
      <c r="X137" s="11" t="s">
        <v>83</v>
      </c>
      <c r="Y137" s="12" t="s">
        <v>190</v>
      </c>
      <c r="Z137" s="12" t="s">
        <v>674</v>
      </c>
      <c r="AA137" s="12" t="s">
        <v>674</v>
      </c>
      <c r="AB137" s="12" t="s">
        <v>674</v>
      </c>
      <c r="AC137" s="12" t="str">
        <f t="shared" si="107"/>
        <v>Media TV Comunicaciones Michoacán S.A de C.V</v>
      </c>
      <c r="AD137" s="81" t="s">
        <v>191</v>
      </c>
      <c r="AE137" s="3" t="s">
        <v>98</v>
      </c>
      <c r="AF137" s="3" t="s">
        <v>855</v>
      </c>
      <c r="AG137" s="11" t="s">
        <v>236</v>
      </c>
      <c r="AH137" s="11" t="s">
        <v>76</v>
      </c>
      <c r="AI137" s="11" t="s">
        <v>76</v>
      </c>
      <c r="AJ137" s="11" t="s">
        <v>241</v>
      </c>
      <c r="AK137" s="59">
        <f t="shared" si="108"/>
        <v>350000</v>
      </c>
      <c r="AL137" s="59">
        <f t="shared" si="106"/>
        <v>350000</v>
      </c>
      <c r="AM137" s="59">
        <f>70000*5</f>
        <v>350000</v>
      </c>
      <c r="AN137" s="11" t="s">
        <v>89</v>
      </c>
      <c r="AO137" s="60">
        <v>28942242.600000001</v>
      </c>
      <c r="AP137" s="26" t="s">
        <v>674</v>
      </c>
      <c r="AQ137" s="59">
        <f t="shared" si="109"/>
        <v>350000</v>
      </c>
      <c r="AR137" s="52">
        <f t="shared" si="110"/>
        <v>42795</v>
      </c>
      <c r="AS137" s="53" t="str">
        <f t="shared" si="111"/>
        <v>SA/DCS/S/73/2017</v>
      </c>
      <c r="AT137" s="12" t="str">
        <f t="shared" si="112"/>
        <v>Servicios de Difusión de mensajes, programas, actividades y Campañas del H. Ayuntamiento de Morelia.</v>
      </c>
      <c r="AU137" s="18" t="s">
        <v>686</v>
      </c>
      <c r="AV137" s="12" t="s">
        <v>85</v>
      </c>
      <c r="AW137" s="54">
        <f t="shared" si="113"/>
        <v>350000</v>
      </c>
      <c r="AX137" s="54">
        <f t="shared" si="114"/>
        <v>350000</v>
      </c>
      <c r="AY137" s="52">
        <f t="shared" si="115"/>
        <v>42795</v>
      </c>
      <c r="AZ137" s="52">
        <f t="shared" si="116"/>
        <v>42947</v>
      </c>
      <c r="BA137" s="53" t="s">
        <v>253</v>
      </c>
    </row>
    <row r="138" spans="2:53" s="91" customFormat="1" ht="105" x14ac:dyDescent="0.25">
      <c r="B138" s="11">
        <v>2017</v>
      </c>
      <c r="C138" s="12" t="s">
        <v>117</v>
      </c>
      <c r="D138" s="12" t="s">
        <v>94</v>
      </c>
      <c r="E138" s="12" t="s">
        <v>94</v>
      </c>
      <c r="F138" s="12" t="s">
        <v>232</v>
      </c>
      <c r="G138" s="12" t="s">
        <v>80</v>
      </c>
      <c r="H138" s="12" t="s">
        <v>95</v>
      </c>
      <c r="I138" s="12">
        <v>2017</v>
      </c>
      <c r="J138" s="7" t="s">
        <v>676</v>
      </c>
      <c r="K138" s="11" t="s">
        <v>72</v>
      </c>
      <c r="L138" s="11" t="s">
        <v>73</v>
      </c>
      <c r="M138" s="55">
        <v>390000</v>
      </c>
      <c r="N138" s="11" t="s">
        <v>210</v>
      </c>
      <c r="O138" s="11" t="s">
        <v>84</v>
      </c>
      <c r="P138" s="11" t="s">
        <v>88</v>
      </c>
      <c r="Q138" s="11" t="s">
        <v>81</v>
      </c>
      <c r="R138" s="56">
        <v>42736</v>
      </c>
      <c r="S138" s="56">
        <v>42766</v>
      </c>
      <c r="T138" s="11" t="s">
        <v>74</v>
      </c>
      <c r="U138" s="11" t="s">
        <v>75</v>
      </c>
      <c r="V138" s="11" t="s">
        <v>96</v>
      </c>
      <c r="W138" s="11" t="s">
        <v>97</v>
      </c>
      <c r="X138" s="11" t="s">
        <v>83</v>
      </c>
      <c r="Y138" s="12" t="s">
        <v>211</v>
      </c>
      <c r="Z138" s="12" t="s">
        <v>674</v>
      </c>
      <c r="AA138" s="12" t="s">
        <v>674</v>
      </c>
      <c r="AB138" s="12" t="s">
        <v>674</v>
      </c>
      <c r="AC138" s="12" t="str">
        <f t="shared" si="107"/>
        <v>Canal 13 de Michoacán S.A de C.V</v>
      </c>
      <c r="AD138" s="81" t="s">
        <v>212</v>
      </c>
      <c r="AE138" s="3" t="s">
        <v>98</v>
      </c>
      <c r="AF138" s="3" t="s">
        <v>855</v>
      </c>
      <c r="AG138" s="11" t="s">
        <v>236</v>
      </c>
      <c r="AH138" s="11" t="s">
        <v>76</v>
      </c>
      <c r="AI138" s="11" t="s">
        <v>76</v>
      </c>
      <c r="AJ138" s="11" t="s">
        <v>864</v>
      </c>
      <c r="AK138" s="59">
        <f t="shared" si="108"/>
        <v>390000</v>
      </c>
      <c r="AL138" s="59">
        <f t="shared" si="106"/>
        <v>390000</v>
      </c>
      <c r="AM138" s="59">
        <v>390000</v>
      </c>
      <c r="AN138" s="11" t="s">
        <v>202</v>
      </c>
      <c r="AO138" s="60">
        <v>28942242.600000001</v>
      </c>
      <c r="AP138" s="26" t="s">
        <v>674</v>
      </c>
      <c r="AQ138" s="59">
        <f t="shared" si="109"/>
        <v>390000</v>
      </c>
      <c r="AR138" s="52">
        <f t="shared" si="110"/>
        <v>42736</v>
      </c>
      <c r="AS138" s="53" t="str">
        <f t="shared" si="111"/>
        <v>SA/DCS/S/076/2017</v>
      </c>
      <c r="AT138" s="12" t="str">
        <f t="shared" si="112"/>
        <v>Servicios de dar a Conocer a la Ciudadanía de Morelia en general, las acciones, programas y campañas realizadas por el H. Ayuntamiento en favor de los Morelianos.</v>
      </c>
      <c r="AU138" s="18" t="s">
        <v>686</v>
      </c>
      <c r="AV138" s="12" t="s">
        <v>85</v>
      </c>
      <c r="AW138" s="54">
        <f t="shared" si="113"/>
        <v>390000</v>
      </c>
      <c r="AX138" s="54">
        <f t="shared" si="114"/>
        <v>390000</v>
      </c>
      <c r="AY138" s="52">
        <f t="shared" si="115"/>
        <v>42736</v>
      </c>
      <c r="AZ138" s="52">
        <f t="shared" si="116"/>
        <v>42766</v>
      </c>
      <c r="BA138" s="53" t="s">
        <v>213</v>
      </c>
    </row>
    <row r="139" spans="2:53" s="91" customFormat="1" ht="105" x14ac:dyDescent="0.25">
      <c r="B139" s="11">
        <v>2017</v>
      </c>
      <c r="C139" s="12" t="s">
        <v>117</v>
      </c>
      <c r="D139" s="12" t="s">
        <v>94</v>
      </c>
      <c r="E139" s="12" t="s">
        <v>94</v>
      </c>
      <c r="F139" s="12" t="s">
        <v>232</v>
      </c>
      <c r="G139" s="12" t="s">
        <v>80</v>
      </c>
      <c r="H139" s="12" t="s">
        <v>95</v>
      </c>
      <c r="I139" s="12">
        <v>2017</v>
      </c>
      <c r="J139" s="7" t="s">
        <v>676</v>
      </c>
      <c r="K139" s="11" t="s">
        <v>72</v>
      </c>
      <c r="L139" s="11" t="s">
        <v>73</v>
      </c>
      <c r="M139" s="55">
        <v>390000</v>
      </c>
      <c r="N139" s="11" t="s">
        <v>214</v>
      </c>
      <c r="O139" s="11" t="s">
        <v>84</v>
      </c>
      <c r="P139" s="11" t="s">
        <v>88</v>
      </c>
      <c r="Q139" s="11" t="s">
        <v>81</v>
      </c>
      <c r="R139" s="56">
        <v>42767</v>
      </c>
      <c r="S139" s="56">
        <v>42794</v>
      </c>
      <c r="T139" s="11" t="s">
        <v>74</v>
      </c>
      <c r="U139" s="11" t="s">
        <v>75</v>
      </c>
      <c r="V139" s="11" t="s">
        <v>96</v>
      </c>
      <c r="W139" s="11" t="s">
        <v>97</v>
      </c>
      <c r="X139" s="11" t="s">
        <v>83</v>
      </c>
      <c r="Y139" s="12" t="s">
        <v>211</v>
      </c>
      <c r="Z139" s="12" t="s">
        <v>674</v>
      </c>
      <c r="AA139" s="12" t="s">
        <v>674</v>
      </c>
      <c r="AB139" s="12" t="s">
        <v>674</v>
      </c>
      <c r="AC139" s="12" t="str">
        <f t="shared" si="107"/>
        <v>Canal 13 de Michoacán S.A de C.V</v>
      </c>
      <c r="AD139" s="81" t="s">
        <v>212</v>
      </c>
      <c r="AE139" s="3" t="s">
        <v>98</v>
      </c>
      <c r="AF139" s="3" t="s">
        <v>855</v>
      </c>
      <c r="AG139" s="11" t="s">
        <v>236</v>
      </c>
      <c r="AH139" s="11" t="s">
        <v>76</v>
      </c>
      <c r="AI139" s="11" t="s">
        <v>76</v>
      </c>
      <c r="AJ139" s="11" t="s">
        <v>107</v>
      </c>
      <c r="AK139" s="59">
        <f t="shared" si="108"/>
        <v>390000</v>
      </c>
      <c r="AL139" s="59">
        <f t="shared" si="106"/>
        <v>390000</v>
      </c>
      <c r="AM139" s="59">
        <v>390000</v>
      </c>
      <c r="AN139" s="11" t="s">
        <v>202</v>
      </c>
      <c r="AO139" s="60">
        <v>28942242.600000001</v>
      </c>
      <c r="AP139" s="26" t="s">
        <v>674</v>
      </c>
      <c r="AQ139" s="59">
        <f t="shared" si="109"/>
        <v>390000</v>
      </c>
      <c r="AR139" s="52">
        <f t="shared" si="110"/>
        <v>42767</v>
      </c>
      <c r="AS139" s="53" t="str">
        <f t="shared" si="111"/>
        <v>SA/DCS/S/077/2017</v>
      </c>
      <c r="AT139" s="12" t="str">
        <f t="shared" si="112"/>
        <v>Servicios de Divulgación de los proyectos y avances de las diferentes Actividades que realiza el H. Ayuntamiento de Morelia</v>
      </c>
      <c r="AU139" s="18" t="s">
        <v>686</v>
      </c>
      <c r="AV139" s="12" t="s">
        <v>85</v>
      </c>
      <c r="AW139" s="54">
        <f t="shared" si="113"/>
        <v>390000</v>
      </c>
      <c r="AX139" s="54">
        <f t="shared" si="114"/>
        <v>390000</v>
      </c>
      <c r="AY139" s="52">
        <f t="shared" si="115"/>
        <v>42767</v>
      </c>
      <c r="AZ139" s="52">
        <f t="shared" si="116"/>
        <v>42794</v>
      </c>
      <c r="BA139" s="53" t="s">
        <v>216</v>
      </c>
    </row>
    <row r="140" spans="2:53" s="91" customFormat="1" ht="105" x14ac:dyDescent="0.25">
      <c r="B140" s="11">
        <v>2017</v>
      </c>
      <c r="C140" s="12" t="s">
        <v>117</v>
      </c>
      <c r="D140" s="12" t="s">
        <v>94</v>
      </c>
      <c r="E140" s="12" t="s">
        <v>94</v>
      </c>
      <c r="F140" s="12" t="s">
        <v>232</v>
      </c>
      <c r="G140" s="12" t="s">
        <v>80</v>
      </c>
      <c r="H140" s="12" t="s">
        <v>95</v>
      </c>
      <c r="I140" s="12">
        <v>2017</v>
      </c>
      <c r="J140" s="7" t="s">
        <v>676</v>
      </c>
      <c r="K140" s="11" t="s">
        <v>72</v>
      </c>
      <c r="L140" s="11" t="s">
        <v>73</v>
      </c>
      <c r="M140" s="55">
        <v>390000</v>
      </c>
      <c r="N140" s="11" t="s">
        <v>215</v>
      </c>
      <c r="O140" s="11" t="s">
        <v>84</v>
      </c>
      <c r="P140" s="11" t="s">
        <v>88</v>
      </c>
      <c r="Q140" s="11" t="s">
        <v>81</v>
      </c>
      <c r="R140" s="56">
        <v>42795</v>
      </c>
      <c r="S140" s="56">
        <v>42825</v>
      </c>
      <c r="T140" s="11" t="s">
        <v>74</v>
      </c>
      <c r="U140" s="11" t="s">
        <v>75</v>
      </c>
      <c r="V140" s="11" t="s">
        <v>96</v>
      </c>
      <c r="W140" s="11" t="s">
        <v>97</v>
      </c>
      <c r="X140" s="11" t="s">
        <v>83</v>
      </c>
      <c r="Y140" s="12" t="s">
        <v>211</v>
      </c>
      <c r="Z140" s="12" t="s">
        <v>674</v>
      </c>
      <c r="AA140" s="12" t="s">
        <v>674</v>
      </c>
      <c r="AB140" s="12" t="s">
        <v>674</v>
      </c>
      <c r="AC140" s="12" t="str">
        <f t="shared" si="107"/>
        <v>Canal 13 de Michoacán S.A de C.V</v>
      </c>
      <c r="AD140" s="81" t="s">
        <v>212</v>
      </c>
      <c r="AE140" s="3" t="s">
        <v>98</v>
      </c>
      <c r="AF140" s="3" t="s">
        <v>855</v>
      </c>
      <c r="AG140" s="11" t="s">
        <v>236</v>
      </c>
      <c r="AH140" s="11" t="s">
        <v>76</v>
      </c>
      <c r="AI140" s="11" t="s">
        <v>76</v>
      </c>
      <c r="AJ140" s="11" t="s">
        <v>115</v>
      </c>
      <c r="AK140" s="59">
        <f t="shared" si="108"/>
        <v>390000</v>
      </c>
      <c r="AL140" s="59">
        <f t="shared" si="106"/>
        <v>390000</v>
      </c>
      <c r="AM140" s="59">
        <f>AL140</f>
        <v>390000</v>
      </c>
      <c r="AN140" s="11" t="s">
        <v>202</v>
      </c>
      <c r="AO140" s="60">
        <v>28942242.600000001</v>
      </c>
      <c r="AP140" s="26" t="s">
        <v>674</v>
      </c>
      <c r="AQ140" s="59">
        <f t="shared" si="109"/>
        <v>390000</v>
      </c>
      <c r="AR140" s="52">
        <f t="shared" si="110"/>
        <v>42795</v>
      </c>
      <c r="AS140" s="53" t="str">
        <f t="shared" si="111"/>
        <v>SA/DCS/S/078/2017</v>
      </c>
      <c r="AT140" s="12" t="str">
        <f t="shared" si="112"/>
        <v>Servicios de Difusión del quehacer del H. Ayuntamiento de Morelia y de los bienes y servicios públicos que prestan las diferentes dependencias que lo conforman</v>
      </c>
      <c r="AU140" s="18" t="s">
        <v>686</v>
      </c>
      <c r="AV140" s="12" t="s">
        <v>85</v>
      </c>
      <c r="AW140" s="54">
        <f t="shared" si="113"/>
        <v>390000</v>
      </c>
      <c r="AX140" s="54">
        <f t="shared" si="114"/>
        <v>390000</v>
      </c>
      <c r="AY140" s="52">
        <f t="shared" si="115"/>
        <v>42795</v>
      </c>
      <c r="AZ140" s="52">
        <f t="shared" si="116"/>
        <v>42825</v>
      </c>
      <c r="BA140" s="53" t="s">
        <v>217</v>
      </c>
    </row>
    <row r="141" spans="2:53" s="91" customFormat="1" ht="105" x14ac:dyDescent="0.25">
      <c r="B141" s="11">
        <v>2017</v>
      </c>
      <c r="C141" s="12" t="s">
        <v>117</v>
      </c>
      <c r="D141" s="12" t="s">
        <v>94</v>
      </c>
      <c r="E141" s="12" t="s">
        <v>94</v>
      </c>
      <c r="F141" s="12" t="s">
        <v>232</v>
      </c>
      <c r="G141" s="12" t="s">
        <v>80</v>
      </c>
      <c r="H141" s="12" t="s">
        <v>95</v>
      </c>
      <c r="I141" s="12">
        <v>2017</v>
      </c>
      <c r="J141" s="7" t="s">
        <v>676</v>
      </c>
      <c r="K141" s="11" t="s">
        <v>72</v>
      </c>
      <c r="L141" s="11" t="s">
        <v>73</v>
      </c>
      <c r="M141" s="55">
        <v>240000</v>
      </c>
      <c r="N141" s="11" t="s">
        <v>220</v>
      </c>
      <c r="O141" s="11" t="s">
        <v>84</v>
      </c>
      <c r="P141" s="11" t="s">
        <v>88</v>
      </c>
      <c r="Q141" s="11" t="s">
        <v>81</v>
      </c>
      <c r="R141" s="56">
        <v>42736</v>
      </c>
      <c r="S141" s="56">
        <v>42766</v>
      </c>
      <c r="T141" s="11" t="s">
        <v>74</v>
      </c>
      <c r="U141" s="11" t="s">
        <v>75</v>
      </c>
      <c r="V141" s="11" t="s">
        <v>96</v>
      </c>
      <c r="W141" s="11" t="s">
        <v>97</v>
      </c>
      <c r="X141" s="11" t="s">
        <v>83</v>
      </c>
      <c r="Y141" s="12" t="s">
        <v>101</v>
      </c>
      <c r="Z141" s="12" t="s">
        <v>674</v>
      </c>
      <c r="AA141" s="12" t="s">
        <v>674</v>
      </c>
      <c r="AB141" s="12" t="s">
        <v>674</v>
      </c>
      <c r="AC141" s="12" t="str">
        <f t="shared" si="107"/>
        <v>Medio Entertainment S.A de C.V</v>
      </c>
      <c r="AD141" s="81" t="s">
        <v>100</v>
      </c>
      <c r="AE141" s="3" t="s">
        <v>98</v>
      </c>
      <c r="AF141" s="3" t="s">
        <v>855</v>
      </c>
      <c r="AG141" s="11" t="s">
        <v>236</v>
      </c>
      <c r="AH141" s="11" t="s">
        <v>76</v>
      </c>
      <c r="AI141" s="11" t="s">
        <v>76</v>
      </c>
      <c r="AJ141" s="11" t="s">
        <v>879</v>
      </c>
      <c r="AK141" s="59">
        <f t="shared" si="108"/>
        <v>240000</v>
      </c>
      <c r="AL141" s="59">
        <f t="shared" si="106"/>
        <v>240000</v>
      </c>
      <c r="AM141" s="59">
        <v>240000</v>
      </c>
      <c r="AN141" s="11" t="s">
        <v>89</v>
      </c>
      <c r="AO141" s="60">
        <v>28942242.600000001</v>
      </c>
      <c r="AP141" s="26" t="s">
        <v>674</v>
      </c>
      <c r="AQ141" s="59">
        <f t="shared" si="109"/>
        <v>240000</v>
      </c>
      <c r="AR141" s="52">
        <f t="shared" si="110"/>
        <v>42736</v>
      </c>
      <c r="AS141" s="53" t="str">
        <f t="shared" si="111"/>
        <v>SA/DCS/S/97/2017</v>
      </c>
      <c r="AT141" s="12" t="str">
        <f t="shared" si="112"/>
        <v>Servicio de Alcance en General a la Ciudadanía de Morelia para dar a conocer las Acciones tomadas por el H. Ayuntamiento en favor de los Morelianos.</v>
      </c>
      <c r="AU141" s="18" t="s">
        <v>686</v>
      </c>
      <c r="AV141" s="12" t="s">
        <v>85</v>
      </c>
      <c r="AW141" s="54">
        <f t="shared" si="113"/>
        <v>240000</v>
      </c>
      <c r="AX141" s="54">
        <f t="shared" si="114"/>
        <v>240000</v>
      </c>
      <c r="AY141" s="52">
        <f t="shared" si="115"/>
        <v>42736</v>
      </c>
      <c r="AZ141" s="52">
        <f t="shared" si="116"/>
        <v>42766</v>
      </c>
      <c r="BA141" s="53" t="s">
        <v>221</v>
      </c>
    </row>
    <row r="142" spans="2:53" s="91" customFormat="1" ht="105" x14ac:dyDescent="0.25">
      <c r="B142" s="11">
        <v>2017</v>
      </c>
      <c r="C142" s="12" t="s">
        <v>117</v>
      </c>
      <c r="D142" s="12" t="s">
        <v>94</v>
      </c>
      <c r="E142" s="12" t="s">
        <v>94</v>
      </c>
      <c r="F142" s="12" t="s">
        <v>232</v>
      </c>
      <c r="G142" s="12" t="s">
        <v>80</v>
      </c>
      <c r="H142" s="12" t="s">
        <v>95</v>
      </c>
      <c r="I142" s="12">
        <v>2017</v>
      </c>
      <c r="J142" s="7" t="s">
        <v>676</v>
      </c>
      <c r="K142" s="11" t="s">
        <v>72</v>
      </c>
      <c r="L142" s="11" t="s">
        <v>73</v>
      </c>
      <c r="M142" s="55">
        <v>240000</v>
      </c>
      <c r="N142" s="11" t="s">
        <v>222</v>
      </c>
      <c r="O142" s="11" t="s">
        <v>84</v>
      </c>
      <c r="P142" s="11" t="s">
        <v>88</v>
      </c>
      <c r="Q142" s="11" t="s">
        <v>81</v>
      </c>
      <c r="R142" s="56">
        <v>42767</v>
      </c>
      <c r="S142" s="56">
        <v>42794</v>
      </c>
      <c r="T142" s="11" t="s">
        <v>74</v>
      </c>
      <c r="U142" s="11" t="s">
        <v>75</v>
      </c>
      <c r="V142" s="11" t="s">
        <v>96</v>
      </c>
      <c r="W142" s="11" t="s">
        <v>97</v>
      </c>
      <c r="X142" s="11" t="s">
        <v>83</v>
      </c>
      <c r="Y142" s="12" t="s">
        <v>101</v>
      </c>
      <c r="Z142" s="12" t="s">
        <v>674</v>
      </c>
      <c r="AA142" s="12" t="s">
        <v>674</v>
      </c>
      <c r="AB142" s="12" t="s">
        <v>674</v>
      </c>
      <c r="AC142" s="12" t="str">
        <f t="shared" si="107"/>
        <v>Medio Entertainment S.A de C.V</v>
      </c>
      <c r="AD142" s="81" t="s">
        <v>100</v>
      </c>
      <c r="AE142" s="3" t="s">
        <v>98</v>
      </c>
      <c r="AF142" s="3" t="s">
        <v>855</v>
      </c>
      <c r="AG142" s="11" t="s">
        <v>236</v>
      </c>
      <c r="AH142" s="11" t="s">
        <v>76</v>
      </c>
      <c r="AI142" s="11" t="s">
        <v>76</v>
      </c>
      <c r="AJ142" s="11" t="s">
        <v>107</v>
      </c>
      <c r="AK142" s="59">
        <f t="shared" si="108"/>
        <v>240000</v>
      </c>
      <c r="AL142" s="59">
        <f t="shared" si="106"/>
        <v>240000</v>
      </c>
      <c r="AM142" s="59">
        <v>240000</v>
      </c>
      <c r="AN142" s="11" t="s">
        <v>89</v>
      </c>
      <c r="AO142" s="60">
        <v>28942242.600000001</v>
      </c>
      <c r="AP142" s="26" t="s">
        <v>674</v>
      </c>
      <c r="AQ142" s="59">
        <f t="shared" si="109"/>
        <v>240000</v>
      </c>
      <c r="AR142" s="52">
        <f t="shared" si="110"/>
        <v>42767</v>
      </c>
      <c r="AS142" s="53" t="str">
        <f t="shared" si="111"/>
        <v>SA/DCS/S/98/2017</v>
      </c>
      <c r="AT142" s="12" t="str">
        <f t="shared" si="112"/>
        <v>Servicios de Divulgación de los proyectos y avances de las diferentes Actividades que realiza el H. Ayuntamiento de Morelia</v>
      </c>
      <c r="AU142" s="18" t="s">
        <v>686</v>
      </c>
      <c r="AV142" s="12" t="s">
        <v>85</v>
      </c>
      <c r="AW142" s="54">
        <f t="shared" si="113"/>
        <v>240000</v>
      </c>
      <c r="AX142" s="54">
        <f t="shared" si="114"/>
        <v>240000</v>
      </c>
      <c r="AY142" s="52">
        <f t="shared" si="115"/>
        <v>42767</v>
      </c>
      <c r="AZ142" s="52">
        <f t="shared" si="116"/>
        <v>42794</v>
      </c>
      <c r="BA142" s="53" t="s">
        <v>223</v>
      </c>
    </row>
    <row r="143" spans="2:53" s="91" customFormat="1" ht="105" x14ac:dyDescent="0.25">
      <c r="B143" s="11">
        <v>2017</v>
      </c>
      <c r="C143" s="12" t="s">
        <v>117</v>
      </c>
      <c r="D143" s="12" t="s">
        <v>94</v>
      </c>
      <c r="E143" s="12" t="s">
        <v>94</v>
      </c>
      <c r="F143" s="12" t="s">
        <v>232</v>
      </c>
      <c r="G143" s="12" t="s">
        <v>80</v>
      </c>
      <c r="H143" s="12" t="s">
        <v>95</v>
      </c>
      <c r="I143" s="12">
        <v>2017</v>
      </c>
      <c r="J143" s="7" t="s">
        <v>676</v>
      </c>
      <c r="K143" s="11" t="s">
        <v>72</v>
      </c>
      <c r="L143" s="11" t="s">
        <v>73</v>
      </c>
      <c r="M143" s="55">
        <v>400000</v>
      </c>
      <c r="N143" s="11" t="s">
        <v>224</v>
      </c>
      <c r="O143" s="11" t="s">
        <v>84</v>
      </c>
      <c r="P143" s="11" t="s">
        <v>88</v>
      </c>
      <c r="Q143" s="11" t="s">
        <v>81</v>
      </c>
      <c r="R143" s="56">
        <v>42795</v>
      </c>
      <c r="S143" s="56">
        <v>42825</v>
      </c>
      <c r="T143" s="11" t="s">
        <v>74</v>
      </c>
      <c r="U143" s="11" t="s">
        <v>75</v>
      </c>
      <c r="V143" s="11" t="s">
        <v>96</v>
      </c>
      <c r="W143" s="11" t="s">
        <v>97</v>
      </c>
      <c r="X143" s="11" t="s">
        <v>83</v>
      </c>
      <c r="Y143" s="12" t="s">
        <v>101</v>
      </c>
      <c r="Z143" s="12" t="s">
        <v>674</v>
      </c>
      <c r="AA143" s="12" t="s">
        <v>674</v>
      </c>
      <c r="AB143" s="12" t="s">
        <v>674</v>
      </c>
      <c r="AC143" s="12" t="str">
        <f t="shared" si="107"/>
        <v>Medio Entertainment S.A de C.V</v>
      </c>
      <c r="AD143" s="81" t="s">
        <v>100</v>
      </c>
      <c r="AE143" s="3" t="s">
        <v>98</v>
      </c>
      <c r="AF143" s="3" t="s">
        <v>855</v>
      </c>
      <c r="AG143" s="11" t="s">
        <v>236</v>
      </c>
      <c r="AH143" s="11" t="s">
        <v>76</v>
      </c>
      <c r="AI143" s="11" t="s">
        <v>76</v>
      </c>
      <c r="AJ143" s="11" t="s">
        <v>864</v>
      </c>
      <c r="AK143" s="59">
        <f t="shared" si="108"/>
        <v>400000</v>
      </c>
      <c r="AL143" s="59">
        <f t="shared" si="106"/>
        <v>400000</v>
      </c>
      <c r="AM143" s="59">
        <v>400000</v>
      </c>
      <c r="AN143" s="11" t="s">
        <v>89</v>
      </c>
      <c r="AO143" s="60">
        <v>28942242.600000001</v>
      </c>
      <c r="AP143" s="26" t="s">
        <v>674</v>
      </c>
      <c r="AQ143" s="59">
        <f t="shared" si="109"/>
        <v>400000</v>
      </c>
      <c r="AR143" s="52">
        <f t="shared" si="110"/>
        <v>42795</v>
      </c>
      <c r="AS143" s="53" t="str">
        <f t="shared" si="111"/>
        <v>SA/DCS/S/99/2017</v>
      </c>
      <c r="AT143" s="12" t="str">
        <f t="shared" si="112"/>
        <v>Servicios de dar a Conocer a la Ciudadanía de Morelia en general, las acciones, programas y campañas realizadas por el H. Ayuntamiento en favor de los Morelianos.</v>
      </c>
      <c r="AU143" s="18" t="s">
        <v>686</v>
      </c>
      <c r="AV143" s="12" t="s">
        <v>85</v>
      </c>
      <c r="AW143" s="54">
        <f t="shared" si="113"/>
        <v>400000</v>
      </c>
      <c r="AX143" s="54">
        <f t="shared" si="114"/>
        <v>400000</v>
      </c>
      <c r="AY143" s="52">
        <f t="shared" si="115"/>
        <v>42795</v>
      </c>
      <c r="AZ143" s="52">
        <f t="shared" si="116"/>
        <v>42825</v>
      </c>
      <c r="BA143" s="53" t="s">
        <v>225</v>
      </c>
    </row>
    <row r="144" spans="2:53" s="91" customFormat="1" ht="105" x14ac:dyDescent="0.25">
      <c r="B144" s="11">
        <v>2017</v>
      </c>
      <c r="C144" s="12" t="s">
        <v>117</v>
      </c>
      <c r="D144" s="12" t="s">
        <v>94</v>
      </c>
      <c r="E144" s="12" t="s">
        <v>94</v>
      </c>
      <c r="F144" s="12" t="s">
        <v>232</v>
      </c>
      <c r="G144" s="12" t="s">
        <v>80</v>
      </c>
      <c r="H144" s="12" t="s">
        <v>95</v>
      </c>
      <c r="I144" s="12">
        <v>2017</v>
      </c>
      <c r="J144" s="7" t="s">
        <v>676</v>
      </c>
      <c r="K144" s="11" t="s">
        <v>72</v>
      </c>
      <c r="L144" s="11" t="s">
        <v>73</v>
      </c>
      <c r="M144" s="55">
        <v>440590</v>
      </c>
      <c r="N144" s="11" t="s">
        <v>228</v>
      </c>
      <c r="O144" s="11" t="s">
        <v>84</v>
      </c>
      <c r="P144" s="11" t="s">
        <v>88</v>
      </c>
      <c r="Q144" s="11" t="s">
        <v>81</v>
      </c>
      <c r="R144" s="56">
        <v>42767</v>
      </c>
      <c r="S144" s="56">
        <v>43100</v>
      </c>
      <c r="T144" s="11" t="s">
        <v>74</v>
      </c>
      <c r="U144" s="11" t="s">
        <v>75</v>
      </c>
      <c r="V144" s="11" t="s">
        <v>96</v>
      </c>
      <c r="W144" s="11" t="s">
        <v>97</v>
      </c>
      <c r="X144" s="11" t="s">
        <v>83</v>
      </c>
      <c r="Y144" s="12" t="s">
        <v>229</v>
      </c>
      <c r="Z144" s="12" t="s">
        <v>674</v>
      </c>
      <c r="AA144" s="12" t="s">
        <v>674</v>
      </c>
      <c r="AB144" s="12" t="s">
        <v>674</v>
      </c>
      <c r="AC144" s="12" t="str">
        <f t="shared" si="107"/>
        <v>Grupo Acir  S.A de C.V</v>
      </c>
      <c r="AD144" s="81" t="s">
        <v>230</v>
      </c>
      <c r="AE144" s="3" t="s">
        <v>98</v>
      </c>
      <c r="AF144" s="3" t="s">
        <v>855</v>
      </c>
      <c r="AG144" s="11" t="s">
        <v>236</v>
      </c>
      <c r="AH144" s="11" t="s">
        <v>76</v>
      </c>
      <c r="AI144" s="11" t="s">
        <v>76</v>
      </c>
      <c r="AJ144" s="11" t="s">
        <v>107</v>
      </c>
      <c r="AK144" s="59">
        <f t="shared" si="108"/>
        <v>440590</v>
      </c>
      <c r="AL144" s="59">
        <f t="shared" si="106"/>
        <v>440590</v>
      </c>
      <c r="AM144" s="59">
        <f>(35000*3)+(53530*3)</f>
        <v>265590</v>
      </c>
      <c r="AN144" s="11" t="s">
        <v>89</v>
      </c>
      <c r="AO144" s="60">
        <v>28942242.600000001</v>
      </c>
      <c r="AP144" s="26" t="s">
        <v>674</v>
      </c>
      <c r="AQ144" s="59">
        <f t="shared" si="109"/>
        <v>440590</v>
      </c>
      <c r="AR144" s="52">
        <f t="shared" si="110"/>
        <v>42767</v>
      </c>
      <c r="AS144" s="53" t="str">
        <f t="shared" si="111"/>
        <v>SA/DCS/S/80/2017</v>
      </c>
      <c r="AT144" s="12" t="str">
        <f t="shared" si="112"/>
        <v>Servicios de Divulgación de los proyectos y avances de las diferentes Actividades que realiza el H. Ayuntamiento de Morelia</v>
      </c>
      <c r="AU144" s="18" t="s">
        <v>686</v>
      </c>
      <c r="AV144" s="12" t="s">
        <v>85</v>
      </c>
      <c r="AW144" s="54">
        <f t="shared" si="113"/>
        <v>440590</v>
      </c>
      <c r="AX144" s="54">
        <f t="shared" si="114"/>
        <v>440590</v>
      </c>
      <c r="AY144" s="52">
        <f t="shared" si="115"/>
        <v>42767</v>
      </c>
      <c r="AZ144" s="52">
        <f t="shared" si="116"/>
        <v>43100</v>
      </c>
      <c r="BA144" s="53" t="s">
        <v>259</v>
      </c>
    </row>
    <row r="145" spans="1:78" s="91" customFormat="1" ht="105" x14ac:dyDescent="0.25">
      <c r="B145" s="11">
        <v>2017</v>
      </c>
      <c r="C145" s="12" t="s">
        <v>117</v>
      </c>
      <c r="D145" s="12" t="s">
        <v>94</v>
      </c>
      <c r="E145" s="12" t="s">
        <v>94</v>
      </c>
      <c r="F145" s="12" t="s">
        <v>232</v>
      </c>
      <c r="G145" s="12" t="s">
        <v>80</v>
      </c>
      <c r="H145" s="12" t="s">
        <v>95</v>
      </c>
      <c r="I145" s="12">
        <v>2017</v>
      </c>
      <c r="J145" s="7" t="s">
        <v>676</v>
      </c>
      <c r="K145" s="11" t="s">
        <v>72</v>
      </c>
      <c r="L145" s="11" t="s">
        <v>73</v>
      </c>
      <c r="M145" s="55">
        <v>99999.98</v>
      </c>
      <c r="N145" s="11" t="s">
        <v>384</v>
      </c>
      <c r="O145" s="11" t="s">
        <v>84</v>
      </c>
      <c r="P145" s="11" t="s">
        <v>88</v>
      </c>
      <c r="Q145" s="11" t="s">
        <v>81</v>
      </c>
      <c r="R145" s="56">
        <v>40544</v>
      </c>
      <c r="S145" s="56">
        <v>40574</v>
      </c>
      <c r="T145" s="11" t="s">
        <v>74</v>
      </c>
      <c r="U145" s="11" t="s">
        <v>75</v>
      </c>
      <c r="V145" s="11" t="s">
        <v>96</v>
      </c>
      <c r="W145" s="11" t="s">
        <v>97</v>
      </c>
      <c r="X145" s="11" t="s">
        <v>83</v>
      </c>
      <c r="Y145" s="12" t="s">
        <v>131</v>
      </c>
      <c r="Z145" s="12" t="s">
        <v>674</v>
      </c>
      <c r="AA145" s="12" t="s">
        <v>674</v>
      </c>
      <c r="AB145" s="12" t="s">
        <v>674</v>
      </c>
      <c r="AC145" s="12" t="str">
        <f t="shared" si="107"/>
        <v>Radiotelevisora de Morelia S.A</v>
      </c>
      <c r="AD145" s="81" t="s">
        <v>132</v>
      </c>
      <c r="AE145" s="3" t="s">
        <v>98</v>
      </c>
      <c r="AF145" s="3" t="s">
        <v>855</v>
      </c>
      <c r="AG145" s="11" t="s">
        <v>236</v>
      </c>
      <c r="AH145" s="11" t="s">
        <v>76</v>
      </c>
      <c r="AI145" s="11" t="s">
        <v>76</v>
      </c>
      <c r="AJ145" s="11" t="s">
        <v>880</v>
      </c>
      <c r="AK145" s="59">
        <f t="shared" si="108"/>
        <v>99999.98</v>
      </c>
      <c r="AL145" s="59">
        <v>99999.98</v>
      </c>
      <c r="AM145" s="59">
        <v>99999.98</v>
      </c>
      <c r="AN145" s="11" t="s">
        <v>89</v>
      </c>
      <c r="AO145" s="60">
        <v>28942242.600000001</v>
      </c>
      <c r="AP145" s="26" t="s">
        <v>674</v>
      </c>
      <c r="AQ145" s="59">
        <f t="shared" si="109"/>
        <v>99999.98</v>
      </c>
      <c r="AR145" s="52">
        <f t="shared" si="110"/>
        <v>40544</v>
      </c>
      <c r="AS145" s="53" t="str">
        <f t="shared" si="111"/>
        <v>SA/DCS/S/013/2017</v>
      </c>
      <c r="AT145" s="12" t="str">
        <f t="shared" si="112"/>
        <v>Servicios de Difusión de las Campañas de "Predial y Descuentos 207" y "Sigue en el Juego 2017"</v>
      </c>
      <c r="AU145" s="18" t="s">
        <v>686</v>
      </c>
      <c r="AV145" s="12" t="s">
        <v>85</v>
      </c>
      <c r="AW145" s="54">
        <f t="shared" si="113"/>
        <v>99999.98</v>
      </c>
      <c r="AX145" s="54">
        <f t="shared" si="114"/>
        <v>99999.98</v>
      </c>
      <c r="AY145" s="52">
        <f t="shared" si="115"/>
        <v>40544</v>
      </c>
      <c r="AZ145" s="52">
        <f t="shared" si="116"/>
        <v>40574</v>
      </c>
      <c r="BA145" s="53" t="s">
        <v>385</v>
      </c>
    </row>
    <row r="146" spans="1:78" s="91" customFormat="1" ht="105" x14ac:dyDescent="0.25">
      <c r="B146" s="11">
        <v>2017</v>
      </c>
      <c r="C146" s="12" t="s">
        <v>117</v>
      </c>
      <c r="D146" s="12" t="s">
        <v>94</v>
      </c>
      <c r="E146" s="12" t="s">
        <v>94</v>
      </c>
      <c r="F146" s="12" t="s">
        <v>232</v>
      </c>
      <c r="G146" s="12" t="s">
        <v>80</v>
      </c>
      <c r="H146" s="12" t="s">
        <v>95</v>
      </c>
      <c r="I146" s="12">
        <v>2017</v>
      </c>
      <c r="J146" s="7" t="s">
        <v>676</v>
      </c>
      <c r="K146" s="11" t="s">
        <v>72</v>
      </c>
      <c r="L146" s="11" t="s">
        <v>73</v>
      </c>
      <c r="M146" s="55">
        <v>25000</v>
      </c>
      <c r="N146" s="11" t="s">
        <v>386</v>
      </c>
      <c r="O146" s="11" t="s">
        <v>84</v>
      </c>
      <c r="P146" s="11" t="s">
        <v>88</v>
      </c>
      <c r="Q146" s="11" t="s">
        <v>81</v>
      </c>
      <c r="R146" s="56">
        <v>42736</v>
      </c>
      <c r="S146" s="56">
        <v>42766</v>
      </c>
      <c r="T146" s="11" t="s">
        <v>74</v>
      </c>
      <c r="U146" s="11" t="s">
        <v>75</v>
      </c>
      <c r="V146" s="11" t="s">
        <v>96</v>
      </c>
      <c r="W146" s="11" t="s">
        <v>97</v>
      </c>
      <c r="X146" s="11" t="s">
        <v>83</v>
      </c>
      <c r="Y146" s="12" t="s">
        <v>137</v>
      </c>
      <c r="Z146" s="12" t="s">
        <v>674</v>
      </c>
      <c r="AA146" s="12" t="s">
        <v>674</v>
      </c>
      <c r="AB146" s="12" t="s">
        <v>674</v>
      </c>
      <c r="AC146" s="12" t="str">
        <f t="shared" si="107"/>
        <v>XEXL S.A de C.V</v>
      </c>
      <c r="AD146" s="81" t="s">
        <v>138</v>
      </c>
      <c r="AE146" s="3" t="s">
        <v>98</v>
      </c>
      <c r="AF146" s="3" t="s">
        <v>855</v>
      </c>
      <c r="AG146" s="11" t="s">
        <v>236</v>
      </c>
      <c r="AH146" s="11" t="s">
        <v>76</v>
      </c>
      <c r="AI146" s="11" t="s">
        <v>76</v>
      </c>
      <c r="AJ146" s="11" t="s">
        <v>387</v>
      </c>
      <c r="AK146" s="59">
        <f t="shared" si="108"/>
        <v>25000</v>
      </c>
      <c r="AL146" s="59">
        <f t="shared" ref="AL146:AL177" si="117">AK146</f>
        <v>25000</v>
      </c>
      <c r="AM146" s="59">
        <v>25000</v>
      </c>
      <c r="AN146" s="11" t="s">
        <v>89</v>
      </c>
      <c r="AO146" s="60">
        <v>28942242.600000001</v>
      </c>
      <c r="AP146" s="26" t="s">
        <v>674</v>
      </c>
      <c r="AQ146" s="59">
        <f t="shared" si="109"/>
        <v>25000</v>
      </c>
      <c r="AR146" s="52">
        <f t="shared" si="110"/>
        <v>42736</v>
      </c>
      <c r="AS146" s="53" t="str">
        <f t="shared" si="111"/>
        <v>SA/DCS/S/014/2017</v>
      </c>
      <c r="AT146" s="12" t="str">
        <f t="shared" si="112"/>
        <v>Servicios de Difusión de Campaña Sigue en el Juego</v>
      </c>
      <c r="AU146" s="18" t="s">
        <v>686</v>
      </c>
      <c r="AV146" s="12" t="s">
        <v>85</v>
      </c>
      <c r="AW146" s="54">
        <f t="shared" si="113"/>
        <v>25000</v>
      </c>
      <c r="AX146" s="54">
        <f t="shared" si="114"/>
        <v>25000</v>
      </c>
      <c r="AY146" s="52">
        <f t="shared" si="115"/>
        <v>42736</v>
      </c>
      <c r="AZ146" s="52">
        <f t="shared" si="116"/>
        <v>42766</v>
      </c>
      <c r="BA146" s="53">
        <v>2874</v>
      </c>
    </row>
    <row r="147" spans="1:78" s="91" customFormat="1" ht="105" x14ac:dyDescent="0.25">
      <c r="B147" s="11">
        <v>2017</v>
      </c>
      <c r="C147" s="12" t="s">
        <v>117</v>
      </c>
      <c r="D147" s="12" t="s">
        <v>94</v>
      </c>
      <c r="E147" s="12" t="s">
        <v>94</v>
      </c>
      <c r="F147" s="12" t="s">
        <v>232</v>
      </c>
      <c r="G147" s="12" t="s">
        <v>80</v>
      </c>
      <c r="H147" s="12" t="s">
        <v>95</v>
      </c>
      <c r="I147" s="12">
        <v>2017</v>
      </c>
      <c r="J147" s="7" t="s">
        <v>676</v>
      </c>
      <c r="K147" s="11" t="s">
        <v>72</v>
      </c>
      <c r="L147" s="11" t="s">
        <v>73</v>
      </c>
      <c r="M147" s="55">
        <v>60000</v>
      </c>
      <c r="N147" s="11" t="s">
        <v>388</v>
      </c>
      <c r="O147" s="11" t="s">
        <v>84</v>
      </c>
      <c r="P147" s="11" t="s">
        <v>88</v>
      </c>
      <c r="Q147" s="11" t="s">
        <v>81</v>
      </c>
      <c r="R147" s="56">
        <v>42736</v>
      </c>
      <c r="S147" s="56">
        <v>42766</v>
      </c>
      <c r="T147" s="11" t="s">
        <v>74</v>
      </c>
      <c r="U147" s="11" t="s">
        <v>75</v>
      </c>
      <c r="V147" s="11" t="s">
        <v>96</v>
      </c>
      <c r="W147" s="11" t="s">
        <v>97</v>
      </c>
      <c r="X147" s="11" t="s">
        <v>83</v>
      </c>
      <c r="Y147" s="12" t="s">
        <v>129</v>
      </c>
      <c r="Z147" s="12" t="s">
        <v>674</v>
      </c>
      <c r="AA147" s="12" t="s">
        <v>674</v>
      </c>
      <c r="AB147" s="12" t="s">
        <v>674</v>
      </c>
      <c r="AC147" s="12" t="str">
        <f t="shared" si="107"/>
        <v>Grupo Radiocomunicaciones de Morelia S.A de C.V</v>
      </c>
      <c r="AD147" s="81" t="s">
        <v>130</v>
      </c>
      <c r="AE147" s="3" t="s">
        <v>98</v>
      </c>
      <c r="AF147" s="3" t="s">
        <v>855</v>
      </c>
      <c r="AG147" s="11" t="s">
        <v>236</v>
      </c>
      <c r="AH147" s="11" t="s">
        <v>76</v>
      </c>
      <c r="AI147" s="11" t="s">
        <v>76</v>
      </c>
      <c r="AJ147" s="11" t="s">
        <v>389</v>
      </c>
      <c r="AK147" s="59">
        <f t="shared" si="108"/>
        <v>60000</v>
      </c>
      <c r="AL147" s="59">
        <f t="shared" si="117"/>
        <v>60000</v>
      </c>
      <c r="AM147" s="59">
        <v>60000</v>
      </c>
      <c r="AN147" s="11" t="s">
        <v>89</v>
      </c>
      <c r="AO147" s="60">
        <v>28942242.600000001</v>
      </c>
      <c r="AP147" s="26" t="s">
        <v>674</v>
      </c>
      <c r="AQ147" s="59">
        <f t="shared" si="109"/>
        <v>60000</v>
      </c>
      <c r="AR147" s="52">
        <f t="shared" si="110"/>
        <v>42736</v>
      </c>
      <c r="AS147" s="53" t="str">
        <f t="shared" si="111"/>
        <v>SA/DCS/S/017/2017</v>
      </c>
      <c r="AT147" s="12" t="str">
        <f t="shared" si="112"/>
        <v>Servicios de Difusión de Campaña de Predial y Descuentos 2017 y la de Sigue en le Juego</v>
      </c>
      <c r="AU147" s="18" t="s">
        <v>686</v>
      </c>
      <c r="AV147" s="12" t="s">
        <v>85</v>
      </c>
      <c r="AW147" s="54">
        <f t="shared" si="113"/>
        <v>60000</v>
      </c>
      <c r="AX147" s="54">
        <f t="shared" si="114"/>
        <v>60000</v>
      </c>
      <c r="AY147" s="52">
        <f t="shared" si="115"/>
        <v>42736</v>
      </c>
      <c r="AZ147" s="52">
        <f t="shared" si="116"/>
        <v>42766</v>
      </c>
      <c r="BA147" s="53" t="s">
        <v>390</v>
      </c>
    </row>
    <row r="148" spans="1:78" s="91" customFormat="1" ht="105" x14ac:dyDescent="0.25">
      <c r="B148" s="11">
        <v>2017</v>
      </c>
      <c r="C148" s="12" t="s">
        <v>117</v>
      </c>
      <c r="D148" s="12" t="s">
        <v>94</v>
      </c>
      <c r="E148" s="12" t="s">
        <v>94</v>
      </c>
      <c r="F148" s="12" t="s">
        <v>232</v>
      </c>
      <c r="G148" s="12" t="s">
        <v>80</v>
      </c>
      <c r="H148" s="12" t="s">
        <v>95</v>
      </c>
      <c r="I148" s="12">
        <v>2017</v>
      </c>
      <c r="J148" s="7" t="s">
        <v>676</v>
      </c>
      <c r="K148" s="11" t="s">
        <v>72</v>
      </c>
      <c r="L148" s="11" t="s">
        <v>73</v>
      </c>
      <c r="M148" s="55">
        <v>152000.01999999999</v>
      </c>
      <c r="N148" s="11" t="s">
        <v>391</v>
      </c>
      <c r="O148" s="11" t="s">
        <v>84</v>
      </c>
      <c r="P148" s="11" t="s">
        <v>88</v>
      </c>
      <c r="Q148" s="11" t="s">
        <v>81</v>
      </c>
      <c r="R148" s="56">
        <v>42736</v>
      </c>
      <c r="S148" s="56">
        <v>42766</v>
      </c>
      <c r="T148" s="11" t="s">
        <v>74</v>
      </c>
      <c r="U148" s="11" t="s">
        <v>75</v>
      </c>
      <c r="V148" s="11" t="s">
        <v>96</v>
      </c>
      <c r="W148" s="11" t="s">
        <v>97</v>
      </c>
      <c r="X148" s="11" t="s">
        <v>83</v>
      </c>
      <c r="Y148" s="12" t="s">
        <v>380</v>
      </c>
      <c r="Z148" s="12" t="s">
        <v>674</v>
      </c>
      <c r="AA148" s="12" t="s">
        <v>674</v>
      </c>
      <c r="AB148" s="12" t="s">
        <v>674</v>
      </c>
      <c r="AC148" s="12" t="str">
        <f t="shared" si="107"/>
        <v>Sociedad Editora de Michoacán S.A de C.V</v>
      </c>
      <c r="AD148" s="81" t="s">
        <v>381</v>
      </c>
      <c r="AE148" s="3" t="s">
        <v>98</v>
      </c>
      <c r="AF148" s="3" t="s">
        <v>855</v>
      </c>
      <c r="AG148" s="11" t="s">
        <v>236</v>
      </c>
      <c r="AH148" s="11" t="s">
        <v>76</v>
      </c>
      <c r="AI148" s="11" t="s">
        <v>76</v>
      </c>
      <c r="AJ148" s="11" t="s">
        <v>392</v>
      </c>
      <c r="AK148" s="59">
        <f t="shared" si="108"/>
        <v>152000.01999999999</v>
      </c>
      <c r="AL148" s="59">
        <f t="shared" si="117"/>
        <v>152000.01999999999</v>
      </c>
      <c r="AM148" s="59">
        <v>152000.01999999999</v>
      </c>
      <c r="AN148" s="11" t="s">
        <v>89</v>
      </c>
      <c r="AO148" s="60">
        <v>28942242.600000001</v>
      </c>
      <c r="AP148" s="26" t="s">
        <v>674</v>
      </c>
      <c r="AQ148" s="59">
        <f t="shared" si="109"/>
        <v>152000.01999999999</v>
      </c>
      <c r="AR148" s="52">
        <f t="shared" si="110"/>
        <v>42736</v>
      </c>
      <c r="AS148" s="53" t="str">
        <f t="shared" si="111"/>
        <v>SA/DCS/S/018/2017</v>
      </c>
      <c r="AT148" s="12" t="str">
        <f t="shared" si="112"/>
        <v>Servicios de Difusión de Campaña de Predial y Descuentos 2017 y la de Agua sin Aumento</v>
      </c>
      <c r="AU148" s="18" t="s">
        <v>686</v>
      </c>
      <c r="AV148" s="12" t="s">
        <v>85</v>
      </c>
      <c r="AW148" s="54">
        <f t="shared" si="113"/>
        <v>152000.01999999999</v>
      </c>
      <c r="AX148" s="54">
        <f t="shared" si="114"/>
        <v>152000.01999999999</v>
      </c>
      <c r="AY148" s="52">
        <f t="shared" si="115"/>
        <v>42736</v>
      </c>
      <c r="AZ148" s="52">
        <f t="shared" si="116"/>
        <v>42766</v>
      </c>
      <c r="BA148" s="53" t="s">
        <v>393</v>
      </c>
    </row>
    <row r="149" spans="1:78" s="91" customFormat="1" ht="105" x14ac:dyDescent="0.25">
      <c r="B149" s="11">
        <v>2017</v>
      </c>
      <c r="C149" s="12" t="s">
        <v>117</v>
      </c>
      <c r="D149" s="12" t="s">
        <v>94</v>
      </c>
      <c r="E149" s="12" t="s">
        <v>94</v>
      </c>
      <c r="F149" s="12" t="s">
        <v>232</v>
      </c>
      <c r="G149" s="12" t="s">
        <v>80</v>
      </c>
      <c r="H149" s="12" t="s">
        <v>95</v>
      </c>
      <c r="I149" s="12">
        <v>2017</v>
      </c>
      <c r="J149" s="7" t="s">
        <v>676</v>
      </c>
      <c r="K149" s="11" t="s">
        <v>72</v>
      </c>
      <c r="L149" s="11" t="s">
        <v>73</v>
      </c>
      <c r="M149" s="55">
        <v>10000</v>
      </c>
      <c r="N149" s="11" t="s">
        <v>363</v>
      </c>
      <c r="O149" s="11" t="s">
        <v>84</v>
      </c>
      <c r="P149" s="11" t="s">
        <v>88</v>
      </c>
      <c r="Q149" s="11" t="s">
        <v>81</v>
      </c>
      <c r="R149" s="56">
        <v>42736</v>
      </c>
      <c r="S149" s="56">
        <v>42766</v>
      </c>
      <c r="T149" s="11" t="s">
        <v>74</v>
      </c>
      <c r="U149" s="11" t="s">
        <v>75</v>
      </c>
      <c r="V149" s="11" t="s">
        <v>96</v>
      </c>
      <c r="W149" s="11" t="s">
        <v>97</v>
      </c>
      <c r="X149" s="11" t="s">
        <v>83</v>
      </c>
      <c r="Y149" s="12" t="s">
        <v>674</v>
      </c>
      <c r="Z149" s="12" t="s">
        <v>395</v>
      </c>
      <c r="AA149" s="12" t="s">
        <v>396</v>
      </c>
      <c r="AB149" s="12" t="s">
        <v>397</v>
      </c>
      <c r="AC149" s="12" t="str">
        <f t="shared" si="107"/>
        <v>N/D</v>
      </c>
      <c r="AD149" s="81" t="s">
        <v>398</v>
      </c>
      <c r="AE149" s="3" t="s">
        <v>98</v>
      </c>
      <c r="AF149" s="3" t="s">
        <v>855</v>
      </c>
      <c r="AG149" s="11" t="s">
        <v>236</v>
      </c>
      <c r="AH149" s="11" t="s">
        <v>76</v>
      </c>
      <c r="AI149" s="11" t="s">
        <v>76</v>
      </c>
      <c r="AJ149" s="11" t="s">
        <v>399</v>
      </c>
      <c r="AK149" s="59">
        <f t="shared" si="108"/>
        <v>10000</v>
      </c>
      <c r="AL149" s="59">
        <f t="shared" si="117"/>
        <v>10000</v>
      </c>
      <c r="AM149" s="59">
        <v>10000</v>
      </c>
      <c r="AN149" s="11" t="s">
        <v>89</v>
      </c>
      <c r="AO149" s="60">
        <v>28942242.600000001</v>
      </c>
      <c r="AP149" s="26" t="s">
        <v>674</v>
      </c>
      <c r="AQ149" s="59">
        <f t="shared" si="109"/>
        <v>10000</v>
      </c>
      <c r="AR149" s="52">
        <f t="shared" si="110"/>
        <v>42736</v>
      </c>
      <c r="AS149" s="53" t="str">
        <f t="shared" si="111"/>
        <v>SA/DCS/S/019/2017</v>
      </c>
      <c r="AT149" s="12" t="str">
        <f t="shared" si="112"/>
        <v>Servicios de Difusión de Campaña de Predial y Descuentos 2017</v>
      </c>
      <c r="AU149" s="18" t="s">
        <v>686</v>
      </c>
      <c r="AV149" s="12" t="s">
        <v>85</v>
      </c>
      <c r="AW149" s="54">
        <f t="shared" si="113"/>
        <v>10000</v>
      </c>
      <c r="AX149" s="54">
        <f t="shared" si="114"/>
        <v>10000</v>
      </c>
      <c r="AY149" s="52">
        <f t="shared" si="115"/>
        <v>42736</v>
      </c>
      <c r="AZ149" s="52">
        <f t="shared" si="116"/>
        <v>42766</v>
      </c>
      <c r="BA149" s="53" t="s">
        <v>400</v>
      </c>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row>
    <row r="150" spans="1:78" s="91" customFormat="1" ht="105" x14ac:dyDescent="0.25">
      <c r="B150" s="11">
        <v>2017</v>
      </c>
      <c r="C150" s="12" t="s">
        <v>117</v>
      </c>
      <c r="D150" s="12" t="s">
        <v>94</v>
      </c>
      <c r="E150" s="12" t="s">
        <v>94</v>
      </c>
      <c r="F150" s="12" t="s">
        <v>232</v>
      </c>
      <c r="G150" s="12" t="s">
        <v>80</v>
      </c>
      <c r="H150" s="12" t="s">
        <v>95</v>
      </c>
      <c r="I150" s="12">
        <v>2017</v>
      </c>
      <c r="J150" s="7" t="s">
        <v>676</v>
      </c>
      <c r="K150" s="11" t="s">
        <v>72</v>
      </c>
      <c r="L150" s="11" t="s">
        <v>73</v>
      </c>
      <c r="M150" s="55">
        <v>89600</v>
      </c>
      <c r="N150" s="11" t="s">
        <v>373</v>
      </c>
      <c r="O150" s="11" t="s">
        <v>84</v>
      </c>
      <c r="P150" s="11" t="s">
        <v>88</v>
      </c>
      <c r="Q150" s="11" t="s">
        <v>81</v>
      </c>
      <c r="R150" s="56">
        <v>42736</v>
      </c>
      <c r="S150" s="56">
        <v>42766</v>
      </c>
      <c r="T150" s="11" t="s">
        <v>74</v>
      </c>
      <c r="U150" s="11" t="s">
        <v>75</v>
      </c>
      <c r="V150" s="11" t="s">
        <v>96</v>
      </c>
      <c r="W150" s="11" t="s">
        <v>97</v>
      </c>
      <c r="X150" s="11" t="s">
        <v>83</v>
      </c>
      <c r="Y150" s="12" t="s">
        <v>401</v>
      </c>
      <c r="Z150" s="12" t="s">
        <v>674</v>
      </c>
      <c r="AA150" s="12" t="s">
        <v>674</v>
      </c>
      <c r="AB150" s="12" t="s">
        <v>674</v>
      </c>
      <c r="AC150" s="12" t="str">
        <f t="shared" ref="AC150:AC181" si="118">Y150</f>
        <v>Televisión Marmor S.A de C.V</v>
      </c>
      <c r="AD150" s="81" t="s">
        <v>402</v>
      </c>
      <c r="AE150" s="3" t="s">
        <v>98</v>
      </c>
      <c r="AF150" s="3" t="s">
        <v>855</v>
      </c>
      <c r="AG150" s="11" t="s">
        <v>236</v>
      </c>
      <c r="AH150" s="11" t="s">
        <v>76</v>
      </c>
      <c r="AI150" s="11" t="s">
        <v>76</v>
      </c>
      <c r="AJ150" s="11" t="s">
        <v>403</v>
      </c>
      <c r="AK150" s="59">
        <f t="shared" ref="AK150:AK181" si="119">M150</f>
        <v>89600</v>
      </c>
      <c r="AL150" s="59">
        <f t="shared" si="117"/>
        <v>89600</v>
      </c>
      <c r="AM150" s="59">
        <v>89600</v>
      </c>
      <c r="AN150" s="11" t="s">
        <v>89</v>
      </c>
      <c r="AO150" s="60">
        <v>28942242.600000001</v>
      </c>
      <c r="AP150" s="26" t="s">
        <v>674</v>
      </c>
      <c r="AQ150" s="59">
        <f t="shared" ref="AQ150:AQ181" si="120">M150</f>
        <v>89600</v>
      </c>
      <c r="AR150" s="52">
        <f t="shared" ref="AR150:AR181" si="121">R150</f>
        <v>42736</v>
      </c>
      <c r="AS150" s="53" t="str">
        <f t="shared" ref="AS150:AS181" si="122">N150</f>
        <v>SA/DCS/S/023/2017</v>
      </c>
      <c r="AT150" s="12" t="str">
        <f t="shared" ref="AT150:AT181" si="123">AJ150</f>
        <v>Servicios de Difusión de Campañas Sigue en el Juego y Temporada de Frío</v>
      </c>
      <c r="AU150" s="18" t="s">
        <v>686</v>
      </c>
      <c r="AV150" s="12" t="s">
        <v>85</v>
      </c>
      <c r="AW150" s="54">
        <f t="shared" ref="AW150:AW181" si="124">M150</f>
        <v>89600</v>
      </c>
      <c r="AX150" s="54">
        <f t="shared" ref="AX150:AX181" si="125">AW150</f>
        <v>89600</v>
      </c>
      <c r="AY150" s="52">
        <f t="shared" ref="AY150:AY181" si="126">R150</f>
        <v>42736</v>
      </c>
      <c r="AZ150" s="52">
        <f t="shared" ref="AZ150:AZ181" si="127">S150</f>
        <v>42766</v>
      </c>
      <c r="BA150" s="53">
        <v>626</v>
      </c>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row>
    <row r="151" spans="1:78" s="91" customFormat="1" ht="105" x14ac:dyDescent="0.25">
      <c r="B151" s="11">
        <v>2017</v>
      </c>
      <c r="C151" s="12" t="s">
        <v>117</v>
      </c>
      <c r="D151" s="12" t="s">
        <v>94</v>
      </c>
      <c r="E151" s="12" t="s">
        <v>94</v>
      </c>
      <c r="F151" s="12" t="s">
        <v>232</v>
      </c>
      <c r="G151" s="12" t="s">
        <v>80</v>
      </c>
      <c r="H151" s="12" t="s">
        <v>95</v>
      </c>
      <c r="I151" s="12">
        <v>2017</v>
      </c>
      <c r="J151" s="7" t="s">
        <v>676</v>
      </c>
      <c r="K151" s="11" t="s">
        <v>72</v>
      </c>
      <c r="L151" s="11" t="s">
        <v>73</v>
      </c>
      <c r="M151" s="55">
        <v>100000</v>
      </c>
      <c r="N151" s="11" t="s">
        <v>368</v>
      </c>
      <c r="O151" s="11" t="s">
        <v>84</v>
      </c>
      <c r="P151" s="11" t="s">
        <v>88</v>
      </c>
      <c r="Q151" s="11" t="s">
        <v>81</v>
      </c>
      <c r="R151" s="56">
        <v>42736</v>
      </c>
      <c r="S151" s="56">
        <v>42766</v>
      </c>
      <c r="T151" s="11" t="s">
        <v>74</v>
      </c>
      <c r="U151" s="11" t="s">
        <v>75</v>
      </c>
      <c r="V151" s="11" t="s">
        <v>96</v>
      </c>
      <c r="W151" s="11" t="s">
        <v>97</v>
      </c>
      <c r="X151" s="11" t="s">
        <v>83</v>
      </c>
      <c r="Y151" s="12" t="s">
        <v>861</v>
      </c>
      <c r="Z151" s="12" t="s">
        <v>674</v>
      </c>
      <c r="AA151" s="12" t="s">
        <v>674</v>
      </c>
      <c r="AB151" s="12" t="s">
        <v>674</v>
      </c>
      <c r="AC151" s="12" t="str">
        <f t="shared" si="118"/>
        <v>Servicios y Asesoría Publicitaria Siglo XXI S.A de C.V</v>
      </c>
      <c r="AD151" s="81" t="s">
        <v>181</v>
      </c>
      <c r="AE151" s="3" t="s">
        <v>98</v>
      </c>
      <c r="AF151" s="3" t="s">
        <v>855</v>
      </c>
      <c r="AG151" s="11" t="s">
        <v>236</v>
      </c>
      <c r="AH151" s="11" t="s">
        <v>76</v>
      </c>
      <c r="AI151" s="11" t="s">
        <v>76</v>
      </c>
      <c r="AJ151" s="11" t="s">
        <v>404</v>
      </c>
      <c r="AK151" s="59">
        <f t="shared" si="119"/>
        <v>100000</v>
      </c>
      <c r="AL151" s="59">
        <f t="shared" si="117"/>
        <v>100000</v>
      </c>
      <c r="AM151" s="59">
        <v>100000</v>
      </c>
      <c r="AN151" s="11" t="s">
        <v>89</v>
      </c>
      <c r="AO151" s="60">
        <v>28942242.600000001</v>
      </c>
      <c r="AP151" s="26" t="s">
        <v>674</v>
      </c>
      <c r="AQ151" s="59">
        <f t="shared" si="120"/>
        <v>100000</v>
      </c>
      <c r="AR151" s="52">
        <f t="shared" si="121"/>
        <v>42736</v>
      </c>
      <c r="AS151" s="53" t="str">
        <f t="shared" si="122"/>
        <v>SA/DCS/S/020/2017</v>
      </c>
      <c r="AT151" s="12" t="str">
        <f t="shared" si="123"/>
        <v>Servicios de Difusión de Campañas Sigue en el Juego, Temporada de Frío y Banner de Agua sin Aumento y Predial 2017</v>
      </c>
      <c r="AU151" s="18" t="s">
        <v>686</v>
      </c>
      <c r="AV151" s="12" t="s">
        <v>85</v>
      </c>
      <c r="AW151" s="54">
        <f t="shared" si="124"/>
        <v>100000</v>
      </c>
      <c r="AX151" s="54">
        <f t="shared" si="125"/>
        <v>100000</v>
      </c>
      <c r="AY151" s="52">
        <f t="shared" si="126"/>
        <v>42736</v>
      </c>
      <c r="AZ151" s="52">
        <f t="shared" si="127"/>
        <v>42766</v>
      </c>
      <c r="BA151" s="53">
        <v>99</v>
      </c>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row>
    <row r="152" spans="1:78" s="91" customFormat="1" ht="105" x14ac:dyDescent="0.25">
      <c r="B152" s="11">
        <v>2017</v>
      </c>
      <c r="C152" s="12" t="s">
        <v>117</v>
      </c>
      <c r="D152" s="12" t="s">
        <v>94</v>
      </c>
      <c r="E152" s="12" t="s">
        <v>94</v>
      </c>
      <c r="F152" s="12" t="s">
        <v>232</v>
      </c>
      <c r="G152" s="12" t="s">
        <v>80</v>
      </c>
      <c r="H152" s="12" t="s">
        <v>95</v>
      </c>
      <c r="I152" s="12">
        <v>2017</v>
      </c>
      <c r="J152" s="7" t="s">
        <v>676</v>
      </c>
      <c r="K152" s="11" t="s">
        <v>72</v>
      </c>
      <c r="L152" s="11" t="s">
        <v>73</v>
      </c>
      <c r="M152" s="55">
        <v>34600</v>
      </c>
      <c r="N152" s="11" t="s">
        <v>405</v>
      </c>
      <c r="O152" s="11" t="s">
        <v>84</v>
      </c>
      <c r="P152" s="11" t="s">
        <v>88</v>
      </c>
      <c r="Q152" s="11" t="s">
        <v>81</v>
      </c>
      <c r="R152" s="56">
        <v>42736</v>
      </c>
      <c r="S152" s="56">
        <v>42766</v>
      </c>
      <c r="T152" s="11" t="s">
        <v>74</v>
      </c>
      <c r="U152" s="11" t="s">
        <v>75</v>
      </c>
      <c r="V152" s="11" t="s">
        <v>96</v>
      </c>
      <c r="W152" s="11" t="s">
        <v>97</v>
      </c>
      <c r="X152" s="11" t="s">
        <v>83</v>
      </c>
      <c r="Y152" s="12" t="s">
        <v>177</v>
      </c>
      <c r="Z152" s="12" t="s">
        <v>674</v>
      </c>
      <c r="AA152" s="12" t="s">
        <v>674</v>
      </c>
      <c r="AB152" s="12" t="s">
        <v>674</v>
      </c>
      <c r="AC152" s="12" t="str">
        <f t="shared" si="118"/>
        <v>Televisión de Michoacán S.A de C.V</v>
      </c>
      <c r="AD152" s="81" t="s">
        <v>178</v>
      </c>
      <c r="AE152" s="3" t="s">
        <v>98</v>
      </c>
      <c r="AF152" s="3" t="s">
        <v>855</v>
      </c>
      <c r="AG152" s="11" t="s">
        <v>236</v>
      </c>
      <c r="AH152" s="11" t="s">
        <v>76</v>
      </c>
      <c r="AI152" s="11" t="s">
        <v>76</v>
      </c>
      <c r="AJ152" s="11" t="s">
        <v>403</v>
      </c>
      <c r="AK152" s="59">
        <f t="shared" si="119"/>
        <v>34600</v>
      </c>
      <c r="AL152" s="59">
        <f t="shared" si="117"/>
        <v>34600</v>
      </c>
      <c r="AM152" s="59">
        <v>34600</v>
      </c>
      <c r="AN152" s="11" t="s">
        <v>89</v>
      </c>
      <c r="AO152" s="60">
        <v>28942242.600000001</v>
      </c>
      <c r="AP152" s="26" t="s">
        <v>674</v>
      </c>
      <c r="AQ152" s="59">
        <f t="shared" si="120"/>
        <v>34600</v>
      </c>
      <c r="AR152" s="52">
        <f t="shared" si="121"/>
        <v>42736</v>
      </c>
      <c r="AS152" s="53" t="str">
        <f t="shared" si="122"/>
        <v>SA/DCS/S/021/2017</v>
      </c>
      <c r="AT152" s="12" t="str">
        <f t="shared" si="123"/>
        <v>Servicios de Difusión de Campañas Sigue en el Juego y Temporada de Frío</v>
      </c>
      <c r="AU152" s="18" t="s">
        <v>686</v>
      </c>
      <c r="AV152" s="12" t="s">
        <v>85</v>
      </c>
      <c r="AW152" s="54">
        <f t="shared" si="124"/>
        <v>34600</v>
      </c>
      <c r="AX152" s="54">
        <f t="shared" si="125"/>
        <v>34600</v>
      </c>
      <c r="AY152" s="52">
        <f t="shared" si="126"/>
        <v>42736</v>
      </c>
      <c r="AZ152" s="52">
        <f t="shared" si="127"/>
        <v>42766</v>
      </c>
      <c r="BA152" s="53">
        <v>782</v>
      </c>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row>
    <row r="153" spans="1:78" s="91" customFormat="1" ht="105" x14ac:dyDescent="0.25">
      <c r="B153" s="11">
        <v>2017</v>
      </c>
      <c r="C153" s="12" t="s">
        <v>117</v>
      </c>
      <c r="D153" s="12" t="s">
        <v>94</v>
      </c>
      <c r="E153" s="12" t="s">
        <v>94</v>
      </c>
      <c r="F153" s="12" t="s">
        <v>232</v>
      </c>
      <c r="G153" s="12" t="s">
        <v>80</v>
      </c>
      <c r="H153" s="12" t="s">
        <v>95</v>
      </c>
      <c r="I153" s="12">
        <v>2017</v>
      </c>
      <c r="J153" s="7" t="s">
        <v>676</v>
      </c>
      <c r="K153" s="11" t="s">
        <v>72</v>
      </c>
      <c r="L153" s="11" t="s">
        <v>73</v>
      </c>
      <c r="M153" s="55">
        <v>195800</v>
      </c>
      <c r="N153" s="11" t="s">
        <v>406</v>
      </c>
      <c r="O153" s="11" t="s">
        <v>84</v>
      </c>
      <c r="P153" s="11" t="s">
        <v>88</v>
      </c>
      <c r="Q153" s="11" t="s">
        <v>81</v>
      </c>
      <c r="R153" s="56">
        <v>42736</v>
      </c>
      <c r="S153" s="56">
        <v>42766</v>
      </c>
      <c r="T153" s="11" t="s">
        <v>74</v>
      </c>
      <c r="U153" s="11" t="s">
        <v>75</v>
      </c>
      <c r="V153" s="11" t="s">
        <v>96</v>
      </c>
      <c r="W153" s="11" t="s">
        <v>97</v>
      </c>
      <c r="X153" s="11" t="s">
        <v>83</v>
      </c>
      <c r="Y153" s="12" t="s">
        <v>151</v>
      </c>
      <c r="Z153" s="12" t="s">
        <v>674</v>
      </c>
      <c r="AA153" s="12" t="s">
        <v>674</v>
      </c>
      <c r="AB153" s="12" t="s">
        <v>674</v>
      </c>
      <c r="AC153" s="12" t="str">
        <f t="shared" si="118"/>
        <v>Morelia Stereo S.A de C.V</v>
      </c>
      <c r="AD153" s="81" t="s">
        <v>152</v>
      </c>
      <c r="AE153" s="3" t="s">
        <v>98</v>
      </c>
      <c r="AF153" s="3" t="s">
        <v>855</v>
      </c>
      <c r="AG153" s="11" t="s">
        <v>236</v>
      </c>
      <c r="AH153" s="11" t="s">
        <v>76</v>
      </c>
      <c r="AI153" s="11" t="s">
        <v>76</v>
      </c>
      <c r="AJ153" s="11" t="s">
        <v>407</v>
      </c>
      <c r="AK153" s="59">
        <f t="shared" si="119"/>
        <v>195800</v>
      </c>
      <c r="AL153" s="59">
        <f t="shared" si="117"/>
        <v>195800</v>
      </c>
      <c r="AM153" s="59">
        <v>195800</v>
      </c>
      <c r="AN153" s="11" t="s">
        <v>89</v>
      </c>
      <c r="AO153" s="60">
        <v>28942242.600000001</v>
      </c>
      <c r="AP153" s="26" t="s">
        <v>674</v>
      </c>
      <c r="AQ153" s="59">
        <f t="shared" si="120"/>
        <v>195800</v>
      </c>
      <c r="AR153" s="52">
        <f t="shared" si="121"/>
        <v>42736</v>
      </c>
      <c r="AS153" s="53" t="str">
        <f t="shared" si="122"/>
        <v>SA/DCS/S/022/2017</v>
      </c>
      <c r="AT153" s="12" t="str">
        <f t="shared" si="123"/>
        <v>Servicios de Difusión de Campañas Sigue en el Juego y Camina tu Ciudad</v>
      </c>
      <c r="AU153" s="18" t="s">
        <v>686</v>
      </c>
      <c r="AV153" s="12" t="s">
        <v>85</v>
      </c>
      <c r="AW153" s="54">
        <f t="shared" si="124"/>
        <v>195800</v>
      </c>
      <c r="AX153" s="54">
        <f t="shared" si="125"/>
        <v>195800</v>
      </c>
      <c r="AY153" s="52">
        <f t="shared" si="126"/>
        <v>42736</v>
      </c>
      <c r="AZ153" s="52">
        <f t="shared" si="127"/>
        <v>42766</v>
      </c>
      <c r="BA153" s="53" t="s">
        <v>408</v>
      </c>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row>
    <row r="154" spans="1:78" s="91" customFormat="1" ht="105" x14ac:dyDescent="0.25">
      <c r="B154" s="11">
        <v>2017</v>
      </c>
      <c r="C154" s="12" t="s">
        <v>117</v>
      </c>
      <c r="D154" s="12" t="s">
        <v>94</v>
      </c>
      <c r="E154" s="12" t="s">
        <v>94</v>
      </c>
      <c r="F154" s="12" t="s">
        <v>232</v>
      </c>
      <c r="G154" s="12" t="s">
        <v>80</v>
      </c>
      <c r="H154" s="12" t="s">
        <v>95</v>
      </c>
      <c r="I154" s="12">
        <v>2017</v>
      </c>
      <c r="J154" s="7" t="s">
        <v>676</v>
      </c>
      <c r="K154" s="11" t="s">
        <v>72</v>
      </c>
      <c r="L154" s="11" t="s">
        <v>73</v>
      </c>
      <c r="M154" s="55">
        <v>200000</v>
      </c>
      <c r="N154" s="11" t="s">
        <v>409</v>
      </c>
      <c r="O154" s="11" t="s">
        <v>84</v>
      </c>
      <c r="P154" s="11" t="s">
        <v>88</v>
      </c>
      <c r="Q154" s="11" t="s">
        <v>81</v>
      </c>
      <c r="R154" s="56">
        <v>42736</v>
      </c>
      <c r="S154" s="56">
        <v>42766</v>
      </c>
      <c r="T154" s="11" t="s">
        <v>74</v>
      </c>
      <c r="U154" s="11" t="s">
        <v>75</v>
      </c>
      <c r="V154" s="11" t="s">
        <v>96</v>
      </c>
      <c r="W154" s="11" t="s">
        <v>97</v>
      </c>
      <c r="X154" s="11" t="s">
        <v>83</v>
      </c>
      <c r="Y154" s="12" t="s">
        <v>267</v>
      </c>
      <c r="Z154" s="12" t="s">
        <v>674</v>
      </c>
      <c r="AA154" s="12" t="s">
        <v>674</v>
      </c>
      <c r="AB154" s="12" t="s">
        <v>674</v>
      </c>
      <c r="AC154" s="12" t="str">
        <f t="shared" si="118"/>
        <v>Operadora y Editora del Bajío S.A de C.V</v>
      </c>
      <c r="AD154" s="81" t="s">
        <v>103</v>
      </c>
      <c r="AE154" s="3" t="s">
        <v>98</v>
      </c>
      <c r="AF154" s="3" t="s">
        <v>855</v>
      </c>
      <c r="AG154" s="11" t="s">
        <v>236</v>
      </c>
      <c r="AH154" s="11" t="s">
        <v>76</v>
      </c>
      <c r="AI154" s="11" t="s">
        <v>76</v>
      </c>
      <c r="AJ154" s="11" t="s">
        <v>410</v>
      </c>
      <c r="AK154" s="59">
        <f t="shared" si="119"/>
        <v>200000</v>
      </c>
      <c r="AL154" s="59">
        <f t="shared" si="117"/>
        <v>200000</v>
      </c>
      <c r="AM154" s="59">
        <v>200000</v>
      </c>
      <c r="AN154" s="11" t="s">
        <v>89</v>
      </c>
      <c r="AO154" s="60">
        <v>28942242.600000001</v>
      </c>
      <c r="AP154" s="26" t="s">
        <v>674</v>
      </c>
      <c r="AQ154" s="59">
        <f t="shared" si="120"/>
        <v>200000</v>
      </c>
      <c r="AR154" s="52">
        <f t="shared" si="121"/>
        <v>42736</v>
      </c>
      <c r="AS154" s="53" t="str">
        <f t="shared" si="122"/>
        <v>SA/DCS/S/024/2017</v>
      </c>
      <c r="AT154" s="12" t="str">
        <f t="shared" si="123"/>
        <v>Servicios de Difusión de Campañas Predial y Descuentos 2017, Agua sin Aumento y Sigue en el Juego.</v>
      </c>
      <c r="AU154" s="18" t="s">
        <v>686</v>
      </c>
      <c r="AV154" s="12" t="s">
        <v>85</v>
      </c>
      <c r="AW154" s="54">
        <f t="shared" si="124"/>
        <v>200000</v>
      </c>
      <c r="AX154" s="54">
        <f t="shared" si="125"/>
        <v>200000</v>
      </c>
      <c r="AY154" s="52">
        <f t="shared" si="126"/>
        <v>42736</v>
      </c>
      <c r="AZ154" s="52">
        <f t="shared" si="127"/>
        <v>42766</v>
      </c>
      <c r="BA154" s="53" t="s">
        <v>411</v>
      </c>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row>
    <row r="155" spans="1:78" s="91" customFormat="1" ht="105" x14ac:dyDescent="0.25">
      <c r="B155" s="11">
        <v>2017</v>
      </c>
      <c r="C155" s="12" t="s">
        <v>117</v>
      </c>
      <c r="D155" s="12" t="s">
        <v>94</v>
      </c>
      <c r="E155" s="12" t="s">
        <v>94</v>
      </c>
      <c r="F155" s="12" t="s">
        <v>232</v>
      </c>
      <c r="G155" s="12" t="s">
        <v>80</v>
      </c>
      <c r="H155" s="12" t="s">
        <v>95</v>
      </c>
      <c r="I155" s="12">
        <v>2017</v>
      </c>
      <c r="J155" s="7" t="s">
        <v>676</v>
      </c>
      <c r="K155" s="11" t="s">
        <v>72</v>
      </c>
      <c r="L155" s="11" t="s">
        <v>73</v>
      </c>
      <c r="M155" s="55">
        <v>30000</v>
      </c>
      <c r="N155" s="11" t="s">
        <v>412</v>
      </c>
      <c r="O155" s="11" t="s">
        <v>84</v>
      </c>
      <c r="P155" s="11" t="s">
        <v>88</v>
      </c>
      <c r="Q155" s="11" t="s">
        <v>81</v>
      </c>
      <c r="R155" s="56">
        <v>42736</v>
      </c>
      <c r="S155" s="56">
        <v>42766</v>
      </c>
      <c r="T155" s="11" t="s">
        <v>74</v>
      </c>
      <c r="U155" s="11" t="s">
        <v>75</v>
      </c>
      <c r="V155" s="11" t="s">
        <v>96</v>
      </c>
      <c r="W155" s="11" t="s">
        <v>97</v>
      </c>
      <c r="X155" s="11" t="s">
        <v>83</v>
      </c>
      <c r="Y155" s="12" t="s">
        <v>674</v>
      </c>
      <c r="Z155" s="12" t="s">
        <v>146</v>
      </c>
      <c r="AA155" s="12" t="s">
        <v>147</v>
      </c>
      <c r="AB155" s="12" t="s">
        <v>148</v>
      </c>
      <c r="AC155" s="12" t="str">
        <f t="shared" si="118"/>
        <v>N/D</v>
      </c>
      <c r="AD155" s="81" t="s">
        <v>149</v>
      </c>
      <c r="AE155" s="3" t="s">
        <v>98</v>
      </c>
      <c r="AF155" s="3" t="s">
        <v>855</v>
      </c>
      <c r="AG155" s="11" t="s">
        <v>236</v>
      </c>
      <c r="AH155" s="11" t="s">
        <v>76</v>
      </c>
      <c r="AI155" s="11" t="s">
        <v>76</v>
      </c>
      <c r="AJ155" s="11" t="s">
        <v>881</v>
      </c>
      <c r="AK155" s="59">
        <f t="shared" si="119"/>
        <v>30000</v>
      </c>
      <c r="AL155" s="59">
        <f t="shared" si="117"/>
        <v>30000</v>
      </c>
      <c r="AM155" s="59">
        <v>30000</v>
      </c>
      <c r="AN155" s="11" t="s">
        <v>89</v>
      </c>
      <c r="AO155" s="60">
        <v>28942242.600000001</v>
      </c>
      <c r="AP155" s="26" t="s">
        <v>674</v>
      </c>
      <c r="AQ155" s="59">
        <f t="shared" si="120"/>
        <v>30000</v>
      </c>
      <c r="AR155" s="52">
        <f t="shared" si="121"/>
        <v>42736</v>
      </c>
      <c r="AS155" s="53" t="str">
        <f t="shared" si="122"/>
        <v>SA/DCS/S/036/2017</v>
      </c>
      <c r="AT155" s="12" t="str">
        <f t="shared" si="123"/>
        <v>Servicios de Difusión de Campaña Sigue en el Juego.</v>
      </c>
      <c r="AU155" s="18" t="s">
        <v>686</v>
      </c>
      <c r="AV155" s="12" t="s">
        <v>85</v>
      </c>
      <c r="AW155" s="54">
        <f t="shared" si="124"/>
        <v>30000</v>
      </c>
      <c r="AX155" s="54">
        <f t="shared" si="125"/>
        <v>30000</v>
      </c>
      <c r="AY155" s="52">
        <f t="shared" si="126"/>
        <v>42736</v>
      </c>
      <c r="AZ155" s="52">
        <f t="shared" si="127"/>
        <v>42766</v>
      </c>
      <c r="BA155" s="53">
        <v>128</v>
      </c>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row>
    <row r="156" spans="1:78" s="91" customFormat="1" ht="105" x14ac:dyDescent="0.25">
      <c r="B156" s="11">
        <v>2017</v>
      </c>
      <c r="C156" s="12" t="s">
        <v>117</v>
      </c>
      <c r="D156" s="12" t="s">
        <v>94</v>
      </c>
      <c r="E156" s="12" t="s">
        <v>94</v>
      </c>
      <c r="F156" s="12" t="s">
        <v>232</v>
      </c>
      <c r="G156" s="12" t="s">
        <v>80</v>
      </c>
      <c r="H156" s="12" t="s">
        <v>95</v>
      </c>
      <c r="I156" s="12">
        <v>2017</v>
      </c>
      <c r="J156" s="7" t="s">
        <v>676</v>
      </c>
      <c r="K156" s="11" t="s">
        <v>72</v>
      </c>
      <c r="L156" s="11" t="s">
        <v>73</v>
      </c>
      <c r="M156" s="55">
        <v>100000</v>
      </c>
      <c r="N156" s="11" t="s">
        <v>668</v>
      </c>
      <c r="O156" s="11" t="s">
        <v>84</v>
      </c>
      <c r="P156" s="11" t="s">
        <v>88</v>
      </c>
      <c r="Q156" s="11" t="s">
        <v>81</v>
      </c>
      <c r="R156" s="56">
        <v>42736</v>
      </c>
      <c r="S156" s="56">
        <v>42766</v>
      </c>
      <c r="T156" s="11" t="s">
        <v>74</v>
      </c>
      <c r="U156" s="11" t="s">
        <v>75</v>
      </c>
      <c r="V156" s="11" t="s">
        <v>96</v>
      </c>
      <c r="W156" s="11" t="s">
        <v>97</v>
      </c>
      <c r="X156" s="11" t="s">
        <v>83</v>
      </c>
      <c r="Y156" s="12" t="s">
        <v>119</v>
      </c>
      <c r="Z156" s="12" t="s">
        <v>674</v>
      </c>
      <c r="AA156" s="12" t="s">
        <v>674</v>
      </c>
      <c r="AB156" s="12" t="s">
        <v>674</v>
      </c>
      <c r="AC156" s="12" t="str">
        <f t="shared" si="118"/>
        <v>Casa Editorial ABC de Michoacán S.A de C.V</v>
      </c>
      <c r="AD156" s="81" t="s">
        <v>120</v>
      </c>
      <c r="AE156" s="3" t="s">
        <v>98</v>
      </c>
      <c r="AF156" s="3" t="s">
        <v>855</v>
      </c>
      <c r="AG156" s="11" t="s">
        <v>236</v>
      </c>
      <c r="AH156" s="11" t="s">
        <v>76</v>
      </c>
      <c r="AI156" s="11" t="s">
        <v>76</v>
      </c>
      <c r="AJ156" s="11" t="s">
        <v>413</v>
      </c>
      <c r="AK156" s="59">
        <f t="shared" si="119"/>
        <v>100000</v>
      </c>
      <c r="AL156" s="59">
        <f t="shared" si="117"/>
        <v>100000</v>
      </c>
      <c r="AM156" s="59">
        <v>100000</v>
      </c>
      <c r="AN156" s="11" t="s">
        <v>89</v>
      </c>
      <c r="AO156" s="60">
        <v>28942242.600000001</v>
      </c>
      <c r="AP156" s="26" t="s">
        <v>674</v>
      </c>
      <c r="AQ156" s="59">
        <f t="shared" si="120"/>
        <v>100000</v>
      </c>
      <c r="AR156" s="52">
        <f t="shared" si="121"/>
        <v>42736</v>
      </c>
      <c r="AS156" s="53" t="str">
        <f t="shared" si="122"/>
        <v>SA/DCS/S/041/2017 B</v>
      </c>
      <c r="AT156" s="12" t="str">
        <f t="shared" si="123"/>
        <v>Servicios de Difusión de Campañas Predial y Descuentos 2017 y Agua sin Aumento</v>
      </c>
      <c r="AU156" s="18" t="s">
        <v>686</v>
      </c>
      <c r="AV156" s="12" t="s">
        <v>85</v>
      </c>
      <c r="AW156" s="54">
        <f t="shared" si="124"/>
        <v>100000</v>
      </c>
      <c r="AX156" s="54">
        <f t="shared" si="125"/>
        <v>100000</v>
      </c>
      <c r="AY156" s="52">
        <f t="shared" si="126"/>
        <v>42736</v>
      </c>
      <c r="AZ156" s="52">
        <f t="shared" si="127"/>
        <v>42766</v>
      </c>
      <c r="BA156" s="53" t="s">
        <v>414</v>
      </c>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row>
    <row r="157" spans="1:78" s="91" customFormat="1" ht="105" x14ac:dyDescent="0.25">
      <c r="B157" s="11">
        <v>2017</v>
      </c>
      <c r="C157" s="12" t="s">
        <v>117</v>
      </c>
      <c r="D157" s="12" t="s">
        <v>94</v>
      </c>
      <c r="E157" s="12" t="s">
        <v>94</v>
      </c>
      <c r="F157" s="12" t="s">
        <v>232</v>
      </c>
      <c r="G157" s="12" t="s">
        <v>80</v>
      </c>
      <c r="H157" s="12" t="s">
        <v>95</v>
      </c>
      <c r="I157" s="12">
        <v>2017</v>
      </c>
      <c r="J157" s="7" t="s">
        <v>676</v>
      </c>
      <c r="K157" s="11" t="s">
        <v>72</v>
      </c>
      <c r="L157" s="11" t="s">
        <v>73</v>
      </c>
      <c r="M157" s="55">
        <v>60000</v>
      </c>
      <c r="N157" s="11" t="s">
        <v>415</v>
      </c>
      <c r="O157" s="11" t="s">
        <v>84</v>
      </c>
      <c r="P157" s="11" t="s">
        <v>88</v>
      </c>
      <c r="Q157" s="11" t="s">
        <v>81</v>
      </c>
      <c r="R157" s="56">
        <v>42736</v>
      </c>
      <c r="S157" s="56">
        <v>42766</v>
      </c>
      <c r="T157" s="11" t="s">
        <v>74</v>
      </c>
      <c r="U157" s="11" t="s">
        <v>75</v>
      </c>
      <c r="V157" s="11" t="s">
        <v>96</v>
      </c>
      <c r="W157" s="11" t="s">
        <v>97</v>
      </c>
      <c r="X157" s="11" t="s">
        <v>83</v>
      </c>
      <c r="Y157" s="12" t="s">
        <v>674</v>
      </c>
      <c r="Z157" s="12" t="s">
        <v>357</v>
      </c>
      <c r="AA157" s="12" t="s">
        <v>416</v>
      </c>
      <c r="AB157" s="12" t="s">
        <v>359</v>
      </c>
      <c r="AC157" s="12" t="str">
        <f t="shared" si="118"/>
        <v>N/D</v>
      </c>
      <c r="AD157" s="81" t="s">
        <v>360</v>
      </c>
      <c r="AE157" s="3" t="s">
        <v>98</v>
      </c>
      <c r="AF157" s="3" t="s">
        <v>855</v>
      </c>
      <c r="AG157" s="11" t="s">
        <v>236</v>
      </c>
      <c r="AH157" s="11" t="s">
        <v>76</v>
      </c>
      <c r="AI157" s="11" t="s">
        <v>76</v>
      </c>
      <c r="AJ157" s="11" t="s">
        <v>417</v>
      </c>
      <c r="AK157" s="59">
        <f t="shared" si="119"/>
        <v>60000</v>
      </c>
      <c r="AL157" s="59">
        <f t="shared" si="117"/>
        <v>60000</v>
      </c>
      <c r="AM157" s="59">
        <v>60000</v>
      </c>
      <c r="AN157" s="11" t="s">
        <v>89</v>
      </c>
      <c r="AO157" s="60">
        <v>28942242.600000001</v>
      </c>
      <c r="AP157" s="26" t="s">
        <v>674</v>
      </c>
      <c r="AQ157" s="59">
        <f t="shared" si="120"/>
        <v>60000</v>
      </c>
      <c r="AR157" s="52">
        <f t="shared" si="121"/>
        <v>42736</v>
      </c>
      <c r="AS157" s="53" t="str">
        <f t="shared" si="122"/>
        <v>SA/DCS/S/034/2017</v>
      </c>
      <c r="AT157" s="12" t="str">
        <f t="shared" si="123"/>
        <v>Servicios de Difusión de las Actividades de Obras Públicas del Ayuntamiento de Morelia en Enero de 2017.</v>
      </c>
      <c r="AU157" s="18" t="s">
        <v>686</v>
      </c>
      <c r="AV157" s="12" t="s">
        <v>85</v>
      </c>
      <c r="AW157" s="54">
        <f t="shared" si="124"/>
        <v>60000</v>
      </c>
      <c r="AX157" s="54">
        <f t="shared" si="125"/>
        <v>60000</v>
      </c>
      <c r="AY157" s="52">
        <f t="shared" si="126"/>
        <v>42736</v>
      </c>
      <c r="AZ157" s="52">
        <f t="shared" si="127"/>
        <v>42766</v>
      </c>
      <c r="BA157" s="53">
        <v>114</v>
      </c>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row>
    <row r="158" spans="1:78" s="88" customFormat="1" ht="105" x14ac:dyDescent="0.25">
      <c r="B158" s="11">
        <v>2017</v>
      </c>
      <c r="C158" s="12" t="s">
        <v>117</v>
      </c>
      <c r="D158" s="12" t="s">
        <v>94</v>
      </c>
      <c r="E158" s="12" t="s">
        <v>94</v>
      </c>
      <c r="F158" s="12" t="s">
        <v>232</v>
      </c>
      <c r="G158" s="12" t="s">
        <v>80</v>
      </c>
      <c r="H158" s="12" t="s">
        <v>95</v>
      </c>
      <c r="I158" s="12">
        <v>2017</v>
      </c>
      <c r="J158" s="7" t="s">
        <v>676</v>
      </c>
      <c r="K158" s="11" t="s">
        <v>72</v>
      </c>
      <c r="L158" s="11" t="s">
        <v>73</v>
      </c>
      <c r="M158" s="55">
        <v>150000</v>
      </c>
      <c r="N158" s="11" t="s">
        <v>418</v>
      </c>
      <c r="O158" s="11" t="s">
        <v>84</v>
      </c>
      <c r="P158" s="11" t="s">
        <v>88</v>
      </c>
      <c r="Q158" s="11" t="s">
        <v>81</v>
      </c>
      <c r="R158" s="56">
        <v>42736</v>
      </c>
      <c r="S158" s="56">
        <v>42766</v>
      </c>
      <c r="T158" s="11" t="s">
        <v>74</v>
      </c>
      <c r="U158" s="11" t="s">
        <v>75</v>
      </c>
      <c r="V158" s="11" t="s">
        <v>96</v>
      </c>
      <c r="W158" s="11" t="s">
        <v>97</v>
      </c>
      <c r="X158" s="11" t="s">
        <v>83</v>
      </c>
      <c r="Y158" s="12" t="s">
        <v>208</v>
      </c>
      <c r="Z158" s="12" t="s">
        <v>674</v>
      </c>
      <c r="AA158" s="12" t="s">
        <v>674</v>
      </c>
      <c r="AB158" s="12" t="s">
        <v>674</v>
      </c>
      <c r="AC158" s="12" t="str">
        <f t="shared" si="118"/>
        <v>Grupo la Voz del Viento S.A de C.V</v>
      </c>
      <c r="AD158" s="81" t="s">
        <v>209</v>
      </c>
      <c r="AE158" s="3" t="s">
        <v>98</v>
      </c>
      <c r="AF158" s="3" t="s">
        <v>855</v>
      </c>
      <c r="AG158" s="11" t="s">
        <v>236</v>
      </c>
      <c r="AH158" s="11" t="s">
        <v>76</v>
      </c>
      <c r="AI158" s="11" t="s">
        <v>76</v>
      </c>
      <c r="AJ158" s="11" t="s">
        <v>419</v>
      </c>
      <c r="AK158" s="59">
        <f t="shared" si="119"/>
        <v>150000</v>
      </c>
      <c r="AL158" s="59">
        <f t="shared" si="117"/>
        <v>150000</v>
      </c>
      <c r="AM158" s="59">
        <v>150000</v>
      </c>
      <c r="AN158" s="11" t="s">
        <v>89</v>
      </c>
      <c r="AO158" s="60">
        <v>28942242.600000001</v>
      </c>
      <c r="AP158" s="26" t="s">
        <v>674</v>
      </c>
      <c r="AQ158" s="59">
        <f t="shared" si="120"/>
        <v>150000</v>
      </c>
      <c r="AR158" s="52">
        <f t="shared" si="121"/>
        <v>42736</v>
      </c>
      <c r="AS158" s="53" t="str">
        <f t="shared" si="122"/>
        <v>SA/DCS/S/015/2017</v>
      </c>
      <c r="AT158" s="12" t="str">
        <f t="shared" si="123"/>
        <v>Servicios de Difusión de Campañas Predial y Descuentos 2017 y Sigue en el Juego 2017</v>
      </c>
      <c r="AU158" s="18" t="s">
        <v>686</v>
      </c>
      <c r="AV158" s="12" t="s">
        <v>85</v>
      </c>
      <c r="AW158" s="54">
        <f t="shared" si="124"/>
        <v>150000</v>
      </c>
      <c r="AX158" s="54">
        <f t="shared" si="125"/>
        <v>150000</v>
      </c>
      <c r="AY158" s="52">
        <f t="shared" si="126"/>
        <v>42736</v>
      </c>
      <c r="AZ158" s="52">
        <f t="shared" si="127"/>
        <v>42766</v>
      </c>
      <c r="BA158" s="53" t="s">
        <v>420</v>
      </c>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row>
    <row r="159" spans="1:78" s="88" customFormat="1" ht="146.25" customHeight="1" x14ac:dyDescent="0.25">
      <c r="B159" s="11">
        <v>2017</v>
      </c>
      <c r="C159" s="12" t="s">
        <v>117</v>
      </c>
      <c r="D159" s="12" t="s">
        <v>94</v>
      </c>
      <c r="E159" s="12" t="s">
        <v>94</v>
      </c>
      <c r="F159" s="12" t="s">
        <v>232</v>
      </c>
      <c r="G159" s="12" t="s">
        <v>80</v>
      </c>
      <c r="H159" s="12" t="s">
        <v>95</v>
      </c>
      <c r="I159" s="12">
        <v>2017</v>
      </c>
      <c r="J159" s="7" t="s">
        <v>676</v>
      </c>
      <c r="K159" s="11" t="s">
        <v>72</v>
      </c>
      <c r="L159" s="11" t="s">
        <v>73</v>
      </c>
      <c r="M159" s="55">
        <v>160000.01</v>
      </c>
      <c r="N159" s="11" t="s">
        <v>670</v>
      </c>
      <c r="O159" s="11" t="s">
        <v>84</v>
      </c>
      <c r="P159" s="11" t="s">
        <v>88</v>
      </c>
      <c r="Q159" s="11" t="s">
        <v>81</v>
      </c>
      <c r="R159" s="56">
        <v>42767</v>
      </c>
      <c r="S159" s="56">
        <v>42794</v>
      </c>
      <c r="T159" s="11" t="s">
        <v>74</v>
      </c>
      <c r="U159" s="11" t="s">
        <v>75</v>
      </c>
      <c r="V159" s="11" t="s">
        <v>96</v>
      </c>
      <c r="W159" s="11" t="s">
        <v>97</v>
      </c>
      <c r="X159" s="11" t="s">
        <v>83</v>
      </c>
      <c r="Y159" s="12" t="s">
        <v>101</v>
      </c>
      <c r="Z159" s="12" t="s">
        <v>674</v>
      </c>
      <c r="AA159" s="12" t="s">
        <v>674</v>
      </c>
      <c r="AB159" s="12" t="s">
        <v>674</v>
      </c>
      <c r="AC159" s="12" t="str">
        <f t="shared" si="118"/>
        <v>Medio Entertainment S.A de C.V</v>
      </c>
      <c r="AD159" s="81" t="s">
        <v>100</v>
      </c>
      <c r="AE159" s="3" t="s">
        <v>98</v>
      </c>
      <c r="AF159" s="3" t="s">
        <v>855</v>
      </c>
      <c r="AG159" s="11" t="s">
        <v>236</v>
      </c>
      <c r="AH159" s="11" t="s">
        <v>76</v>
      </c>
      <c r="AI159" s="11" t="s">
        <v>76</v>
      </c>
      <c r="AJ159" s="11" t="s">
        <v>421</v>
      </c>
      <c r="AK159" s="59">
        <f t="shared" si="119"/>
        <v>160000.01</v>
      </c>
      <c r="AL159" s="59">
        <f t="shared" si="117"/>
        <v>160000.01</v>
      </c>
      <c r="AM159" s="59">
        <v>160000.01</v>
      </c>
      <c r="AN159" s="11" t="s">
        <v>89</v>
      </c>
      <c r="AO159" s="60">
        <v>28942242.600000001</v>
      </c>
      <c r="AP159" s="26" t="s">
        <v>674</v>
      </c>
      <c r="AQ159" s="59">
        <f t="shared" si="120"/>
        <v>160000.01</v>
      </c>
      <c r="AR159" s="52">
        <f t="shared" si="121"/>
        <v>42767</v>
      </c>
      <c r="AS159" s="53" t="str">
        <f t="shared" si="122"/>
        <v>SA/DCS/S/042/2017 A</v>
      </c>
      <c r="AT159" s="12" t="str">
        <f t="shared" si="123"/>
        <v>Servicios de Difusión de  la Campaña "Pago Anticipado de Predial y Descuentos".</v>
      </c>
      <c r="AU159" s="18" t="s">
        <v>686</v>
      </c>
      <c r="AV159" s="12" t="s">
        <v>85</v>
      </c>
      <c r="AW159" s="54">
        <f t="shared" si="124"/>
        <v>160000.01</v>
      </c>
      <c r="AX159" s="54">
        <f t="shared" si="125"/>
        <v>160000.01</v>
      </c>
      <c r="AY159" s="52">
        <f t="shared" si="126"/>
        <v>42767</v>
      </c>
      <c r="AZ159" s="52">
        <f t="shared" si="127"/>
        <v>42794</v>
      </c>
      <c r="BA159" s="53" t="s">
        <v>422</v>
      </c>
      <c r="BB159" s="91"/>
      <c r="BC159" s="91"/>
      <c r="BD159" s="91"/>
      <c r="BE159" s="91"/>
      <c r="BF159" s="91"/>
      <c r="BG159" s="91"/>
      <c r="BH159" s="91"/>
      <c r="BI159" s="91"/>
      <c r="BJ159" s="91"/>
      <c r="BK159" s="91"/>
      <c r="BL159" s="91"/>
      <c r="BM159" s="91"/>
      <c r="BN159" s="91"/>
      <c r="BO159" s="91"/>
      <c r="BP159" s="91"/>
      <c r="BQ159" s="91"/>
      <c r="BR159" s="91"/>
      <c r="BS159" s="91"/>
      <c r="BT159" s="91"/>
      <c r="BU159" s="91"/>
      <c r="BV159" s="91"/>
      <c r="BW159" s="91"/>
      <c r="BX159" s="91"/>
      <c r="BY159" s="91"/>
      <c r="BZ159" s="91"/>
    </row>
    <row r="160" spans="1:78" s="78" customFormat="1" ht="105" x14ac:dyDescent="0.25">
      <c r="A160" s="88"/>
      <c r="B160" s="11">
        <v>2017</v>
      </c>
      <c r="C160" s="12" t="s">
        <v>117</v>
      </c>
      <c r="D160" s="12" t="s">
        <v>94</v>
      </c>
      <c r="E160" s="12" t="s">
        <v>94</v>
      </c>
      <c r="F160" s="12" t="s">
        <v>232</v>
      </c>
      <c r="G160" s="12" t="s">
        <v>80</v>
      </c>
      <c r="H160" s="12" t="s">
        <v>95</v>
      </c>
      <c r="I160" s="12">
        <v>2017</v>
      </c>
      <c r="J160" s="7" t="s">
        <v>676</v>
      </c>
      <c r="K160" s="11" t="s">
        <v>72</v>
      </c>
      <c r="L160" s="11" t="s">
        <v>73</v>
      </c>
      <c r="M160" s="55">
        <v>70000</v>
      </c>
      <c r="N160" s="11" t="s">
        <v>423</v>
      </c>
      <c r="O160" s="11" t="s">
        <v>84</v>
      </c>
      <c r="P160" s="11" t="s">
        <v>88</v>
      </c>
      <c r="Q160" s="11" t="s">
        <v>81</v>
      </c>
      <c r="R160" s="56">
        <v>42736</v>
      </c>
      <c r="S160" s="56">
        <v>42766</v>
      </c>
      <c r="T160" s="11" t="s">
        <v>74</v>
      </c>
      <c r="U160" s="11" t="s">
        <v>75</v>
      </c>
      <c r="V160" s="11" t="s">
        <v>96</v>
      </c>
      <c r="W160" s="11" t="s">
        <v>97</v>
      </c>
      <c r="X160" s="11" t="s">
        <v>83</v>
      </c>
      <c r="Y160" s="12" t="s">
        <v>424</v>
      </c>
      <c r="Z160" s="12" t="s">
        <v>674</v>
      </c>
      <c r="AA160" s="12" t="s">
        <v>674</v>
      </c>
      <c r="AB160" s="12" t="s">
        <v>674</v>
      </c>
      <c r="AC160" s="12" t="str">
        <f t="shared" si="118"/>
        <v>Media TV Comunicaciones Michoacán S.A de C:V</v>
      </c>
      <c r="AD160" s="81" t="s">
        <v>191</v>
      </c>
      <c r="AE160" s="3" t="s">
        <v>98</v>
      </c>
      <c r="AF160" s="3" t="s">
        <v>855</v>
      </c>
      <c r="AG160" s="11" t="s">
        <v>236</v>
      </c>
      <c r="AH160" s="11" t="s">
        <v>76</v>
      </c>
      <c r="AI160" s="11" t="s">
        <v>76</v>
      </c>
      <c r="AJ160" s="11" t="s">
        <v>425</v>
      </c>
      <c r="AK160" s="59">
        <f t="shared" si="119"/>
        <v>70000</v>
      </c>
      <c r="AL160" s="59">
        <f t="shared" si="117"/>
        <v>70000</v>
      </c>
      <c r="AM160" s="59">
        <v>70000</v>
      </c>
      <c r="AN160" s="11" t="s">
        <v>89</v>
      </c>
      <c r="AO160" s="60">
        <v>28942242.600000001</v>
      </c>
      <c r="AP160" s="26" t="s">
        <v>674</v>
      </c>
      <c r="AQ160" s="59">
        <f t="shared" si="120"/>
        <v>70000</v>
      </c>
      <c r="AR160" s="52">
        <f t="shared" si="121"/>
        <v>42736</v>
      </c>
      <c r="AS160" s="53" t="str">
        <f t="shared" si="122"/>
        <v>SA/DCS/S/026/2017</v>
      </c>
      <c r="AT160" s="12" t="str">
        <f t="shared" si="123"/>
        <v>Servicios de Difusión de Campañas "Predial y Descuentos 2017" y "Sigue en el Juego 2017"</v>
      </c>
      <c r="AU160" s="18" t="s">
        <v>686</v>
      </c>
      <c r="AV160" s="12" t="s">
        <v>85</v>
      </c>
      <c r="AW160" s="54">
        <f t="shared" si="124"/>
        <v>70000</v>
      </c>
      <c r="AX160" s="54">
        <f t="shared" si="125"/>
        <v>70000</v>
      </c>
      <c r="AY160" s="52">
        <f t="shared" si="126"/>
        <v>42736</v>
      </c>
      <c r="AZ160" s="52">
        <f t="shared" si="127"/>
        <v>42766</v>
      </c>
      <c r="BA160" s="53">
        <v>157</v>
      </c>
      <c r="BB160" s="91"/>
      <c r="BC160" s="91"/>
      <c r="BD160" s="91"/>
      <c r="BE160" s="91"/>
      <c r="BF160" s="91"/>
      <c r="BG160" s="91"/>
      <c r="BH160" s="91"/>
      <c r="BI160" s="91"/>
      <c r="BJ160" s="91"/>
      <c r="BK160" s="91"/>
      <c r="BL160" s="91"/>
      <c r="BM160" s="91"/>
      <c r="BN160" s="91"/>
      <c r="BO160" s="91"/>
      <c r="BP160" s="91"/>
      <c r="BQ160" s="91"/>
      <c r="BR160" s="91"/>
      <c r="BS160" s="91"/>
      <c r="BT160" s="91"/>
      <c r="BU160" s="91"/>
      <c r="BV160" s="91"/>
      <c r="BW160" s="91"/>
      <c r="BX160" s="91"/>
      <c r="BY160" s="91"/>
      <c r="BZ160" s="91"/>
    </row>
    <row r="161" spans="1:78" s="78" customFormat="1" ht="105" x14ac:dyDescent="0.25">
      <c r="A161" s="88"/>
      <c r="B161" s="11">
        <v>2017</v>
      </c>
      <c r="C161" s="12" t="s">
        <v>117</v>
      </c>
      <c r="D161" s="12" t="s">
        <v>94</v>
      </c>
      <c r="E161" s="12" t="s">
        <v>94</v>
      </c>
      <c r="F161" s="12" t="s">
        <v>232</v>
      </c>
      <c r="G161" s="12" t="s">
        <v>80</v>
      </c>
      <c r="H161" s="12" t="s">
        <v>95</v>
      </c>
      <c r="I161" s="12">
        <v>2017</v>
      </c>
      <c r="J161" s="7" t="s">
        <v>676</v>
      </c>
      <c r="K161" s="11" t="s">
        <v>72</v>
      </c>
      <c r="L161" s="11" t="s">
        <v>73</v>
      </c>
      <c r="M161" s="55">
        <v>235000</v>
      </c>
      <c r="N161" s="11" t="s">
        <v>426</v>
      </c>
      <c r="O161" s="11" t="s">
        <v>84</v>
      </c>
      <c r="P161" s="11" t="s">
        <v>88</v>
      </c>
      <c r="Q161" s="11" t="s">
        <v>81</v>
      </c>
      <c r="R161" s="56">
        <v>42736</v>
      </c>
      <c r="S161" s="56">
        <v>42766</v>
      </c>
      <c r="T161" s="11" t="s">
        <v>74</v>
      </c>
      <c r="U161" s="11" t="s">
        <v>75</v>
      </c>
      <c r="V161" s="11" t="s">
        <v>96</v>
      </c>
      <c r="W161" s="11" t="s">
        <v>97</v>
      </c>
      <c r="X161" s="11" t="s">
        <v>83</v>
      </c>
      <c r="Y161" s="12" t="s">
        <v>274</v>
      </c>
      <c r="Z161" s="12" t="s">
        <v>674</v>
      </c>
      <c r="AA161" s="12" t="s">
        <v>674</v>
      </c>
      <c r="AB161" s="12" t="s">
        <v>674</v>
      </c>
      <c r="AC161" s="12" t="str">
        <f t="shared" si="118"/>
        <v>La Voz de Michoacán S.A de C.V</v>
      </c>
      <c r="AD161" s="81" t="s">
        <v>112</v>
      </c>
      <c r="AE161" s="3" t="s">
        <v>98</v>
      </c>
      <c r="AF161" s="3" t="s">
        <v>855</v>
      </c>
      <c r="AG161" s="11" t="s">
        <v>236</v>
      </c>
      <c r="AH161" s="11" t="s">
        <v>76</v>
      </c>
      <c r="AI161" s="11" t="s">
        <v>76</v>
      </c>
      <c r="AJ161" s="11" t="s">
        <v>427</v>
      </c>
      <c r="AK161" s="59">
        <f t="shared" si="119"/>
        <v>235000</v>
      </c>
      <c r="AL161" s="59">
        <f t="shared" si="117"/>
        <v>235000</v>
      </c>
      <c r="AM161" s="59">
        <v>235000</v>
      </c>
      <c r="AN161" s="11" t="s">
        <v>89</v>
      </c>
      <c r="AO161" s="60">
        <v>28942242.600000001</v>
      </c>
      <c r="AP161" s="26" t="s">
        <v>674</v>
      </c>
      <c r="AQ161" s="59">
        <f t="shared" si="120"/>
        <v>235000</v>
      </c>
      <c r="AR161" s="52">
        <f t="shared" si="121"/>
        <v>42736</v>
      </c>
      <c r="AS161" s="53" t="str">
        <f t="shared" si="122"/>
        <v>SA/DCS/S/038/2017</v>
      </c>
      <c r="AT161" s="12" t="str">
        <f t="shared" si="123"/>
        <v>Servicios de Difusión de las Campañas de "Sigue en el Juego" y "Evita Accidentes" 2017</v>
      </c>
      <c r="AU161" s="18" t="s">
        <v>686</v>
      </c>
      <c r="AV161" s="12" t="s">
        <v>85</v>
      </c>
      <c r="AW161" s="54">
        <f t="shared" si="124"/>
        <v>235000</v>
      </c>
      <c r="AX161" s="54">
        <f t="shared" si="125"/>
        <v>235000</v>
      </c>
      <c r="AY161" s="52">
        <f t="shared" si="126"/>
        <v>42736</v>
      </c>
      <c r="AZ161" s="52">
        <f t="shared" si="127"/>
        <v>42766</v>
      </c>
      <c r="BA161" s="53" t="s">
        <v>428</v>
      </c>
      <c r="BB161" s="91"/>
      <c r="BC161" s="91"/>
      <c r="BD161" s="91"/>
      <c r="BE161" s="91"/>
      <c r="BF161" s="91"/>
      <c r="BG161" s="91"/>
      <c r="BH161" s="91"/>
      <c r="BI161" s="91"/>
      <c r="BJ161" s="91"/>
      <c r="BK161" s="91"/>
      <c r="BL161" s="91"/>
      <c r="BM161" s="91"/>
      <c r="BN161" s="91"/>
      <c r="BO161" s="91"/>
      <c r="BP161" s="91"/>
      <c r="BQ161" s="91"/>
      <c r="BR161" s="91"/>
      <c r="BS161" s="91"/>
      <c r="BT161" s="91"/>
      <c r="BU161" s="91"/>
      <c r="BV161" s="91"/>
      <c r="BW161" s="91"/>
      <c r="BX161" s="91"/>
      <c r="BY161" s="91"/>
      <c r="BZ161" s="91"/>
    </row>
    <row r="162" spans="1:78" s="78" customFormat="1" ht="105" x14ac:dyDescent="0.25">
      <c r="A162" s="88"/>
      <c r="B162" s="11">
        <v>2017</v>
      </c>
      <c r="C162" s="12" t="s">
        <v>117</v>
      </c>
      <c r="D162" s="12" t="s">
        <v>94</v>
      </c>
      <c r="E162" s="12" t="s">
        <v>94</v>
      </c>
      <c r="F162" s="12" t="s">
        <v>232</v>
      </c>
      <c r="G162" s="12" t="s">
        <v>80</v>
      </c>
      <c r="H162" s="12" t="s">
        <v>95</v>
      </c>
      <c r="I162" s="12">
        <v>2017</v>
      </c>
      <c r="J162" s="7" t="s">
        <v>676</v>
      </c>
      <c r="K162" s="11" t="s">
        <v>72</v>
      </c>
      <c r="L162" s="11" t="s">
        <v>73</v>
      </c>
      <c r="M162" s="55">
        <v>60000</v>
      </c>
      <c r="N162" s="11" t="s">
        <v>429</v>
      </c>
      <c r="O162" s="11" t="s">
        <v>84</v>
      </c>
      <c r="P162" s="11" t="s">
        <v>88</v>
      </c>
      <c r="Q162" s="11" t="s">
        <v>81</v>
      </c>
      <c r="R162" s="56">
        <v>42736</v>
      </c>
      <c r="S162" s="56">
        <v>42766</v>
      </c>
      <c r="T162" s="11" t="s">
        <v>74</v>
      </c>
      <c r="U162" s="11" t="s">
        <v>75</v>
      </c>
      <c r="V162" s="11" t="s">
        <v>96</v>
      </c>
      <c r="W162" s="11" t="s">
        <v>97</v>
      </c>
      <c r="X162" s="11" t="s">
        <v>83</v>
      </c>
      <c r="Y162" s="12" t="s">
        <v>133</v>
      </c>
      <c r="Z162" s="12" t="s">
        <v>674</v>
      </c>
      <c r="AA162" s="12" t="s">
        <v>674</v>
      </c>
      <c r="AB162" s="12" t="s">
        <v>674</v>
      </c>
      <c r="AC162" s="12" t="str">
        <f t="shared" si="118"/>
        <v>Corporación Morelia Multimedia S.A de C.V</v>
      </c>
      <c r="AD162" s="81" t="s">
        <v>134</v>
      </c>
      <c r="AE162" s="3" t="s">
        <v>98</v>
      </c>
      <c r="AF162" s="3" t="s">
        <v>855</v>
      </c>
      <c r="AG162" s="11" t="s">
        <v>236</v>
      </c>
      <c r="AH162" s="11" t="s">
        <v>76</v>
      </c>
      <c r="AI162" s="11" t="s">
        <v>76</v>
      </c>
      <c r="AJ162" s="11" t="s">
        <v>430</v>
      </c>
      <c r="AK162" s="59">
        <f t="shared" si="119"/>
        <v>60000</v>
      </c>
      <c r="AL162" s="59">
        <f t="shared" si="117"/>
        <v>60000</v>
      </c>
      <c r="AM162" s="59">
        <v>60000</v>
      </c>
      <c r="AN162" s="11" t="s">
        <v>89</v>
      </c>
      <c r="AO162" s="60">
        <v>28942242.600000001</v>
      </c>
      <c r="AP162" s="26" t="s">
        <v>674</v>
      </c>
      <c r="AQ162" s="59">
        <f t="shared" si="120"/>
        <v>60000</v>
      </c>
      <c r="AR162" s="52">
        <f t="shared" si="121"/>
        <v>42736</v>
      </c>
      <c r="AS162" s="53" t="str">
        <f t="shared" si="122"/>
        <v>SA/DCS/S/030/2017</v>
      </c>
      <c r="AT162" s="12" t="str">
        <f t="shared" si="123"/>
        <v>Difusión de la Campaña "Predial y Descuentos 2017" y "Sigue en el Juego".</v>
      </c>
      <c r="AU162" s="18" t="s">
        <v>686</v>
      </c>
      <c r="AV162" s="12" t="s">
        <v>85</v>
      </c>
      <c r="AW162" s="54">
        <f t="shared" si="124"/>
        <v>60000</v>
      </c>
      <c r="AX162" s="54">
        <f t="shared" si="125"/>
        <v>60000</v>
      </c>
      <c r="AY162" s="52">
        <f t="shared" si="126"/>
        <v>42736</v>
      </c>
      <c r="AZ162" s="52">
        <f t="shared" si="127"/>
        <v>42766</v>
      </c>
      <c r="BA162" s="53" t="s">
        <v>431</v>
      </c>
      <c r="BB162" s="91"/>
      <c r="BC162" s="91"/>
      <c r="BD162" s="91"/>
      <c r="BE162" s="91"/>
      <c r="BF162" s="91"/>
      <c r="BG162" s="91"/>
      <c r="BH162" s="91"/>
      <c r="BI162" s="91"/>
      <c r="BJ162" s="91"/>
      <c r="BK162" s="91"/>
      <c r="BL162" s="91"/>
      <c r="BM162" s="91"/>
      <c r="BN162" s="91"/>
      <c r="BO162" s="91"/>
      <c r="BP162" s="91"/>
      <c r="BQ162" s="91"/>
      <c r="BR162" s="91"/>
      <c r="BS162" s="91"/>
      <c r="BT162" s="91"/>
      <c r="BU162" s="91"/>
      <c r="BV162" s="91"/>
      <c r="BW162" s="91"/>
      <c r="BX162" s="91"/>
      <c r="BY162" s="91"/>
      <c r="BZ162" s="91"/>
    </row>
    <row r="163" spans="1:78" s="88" customFormat="1" ht="105" x14ac:dyDescent="0.25">
      <c r="B163" s="11">
        <v>2017</v>
      </c>
      <c r="C163" s="12" t="s">
        <v>117</v>
      </c>
      <c r="D163" s="12" t="s">
        <v>94</v>
      </c>
      <c r="E163" s="12" t="s">
        <v>94</v>
      </c>
      <c r="F163" s="12" t="s">
        <v>232</v>
      </c>
      <c r="G163" s="12" t="s">
        <v>80</v>
      </c>
      <c r="H163" s="12" t="s">
        <v>95</v>
      </c>
      <c r="I163" s="12">
        <v>2017</v>
      </c>
      <c r="J163" s="7" t="s">
        <v>676</v>
      </c>
      <c r="K163" s="11" t="s">
        <v>72</v>
      </c>
      <c r="L163" s="11" t="s">
        <v>73</v>
      </c>
      <c r="M163" s="55">
        <v>235000</v>
      </c>
      <c r="N163" s="11" t="s">
        <v>432</v>
      </c>
      <c r="O163" s="11" t="s">
        <v>84</v>
      </c>
      <c r="P163" s="11" t="s">
        <v>88</v>
      </c>
      <c r="Q163" s="11" t="s">
        <v>81</v>
      </c>
      <c r="R163" s="56">
        <v>42736</v>
      </c>
      <c r="S163" s="56">
        <v>42766</v>
      </c>
      <c r="T163" s="11" t="s">
        <v>74</v>
      </c>
      <c r="U163" s="11" t="s">
        <v>75</v>
      </c>
      <c r="V163" s="11" t="s">
        <v>96</v>
      </c>
      <c r="W163" s="11" t="s">
        <v>97</v>
      </c>
      <c r="X163" s="11" t="s">
        <v>83</v>
      </c>
      <c r="Y163" s="12" t="s">
        <v>274</v>
      </c>
      <c r="Z163" s="12" t="s">
        <v>674</v>
      </c>
      <c r="AA163" s="12" t="s">
        <v>674</v>
      </c>
      <c r="AB163" s="12" t="s">
        <v>674</v>
      </c>
      <c r="AC163" s="12" t="str">
        <f t="shared" si="118"/>
        <v>La Voz de Michoacán S.A de C.V</v>
      </c>
      <c r="AD163" s="81" t="s">
        <v>112</v>
      </c>
      <c r="AE163" s="3" t="s">
        <v>98</v>
      </c>
      <c r="AF163" s="3" t="s">
        <v>855</v>
      </c>
      <c r="AG163" s="11" t="s">
        <v>236</v>
      </c>
      <c r="AH163" s="11" t="s">
        <v>76</v>
      </c>
      <c r="AI163" s="11" t="s">
        <v>76</v>
      </c>
      <c r="AJ163" s="11" t="s">
        <v>433</v>
      </c>
      <c r="AK163" s="59">
        <f t="shared" si="119"/>
        <v>235000</v>
      </c>
      <c r="AL163" s="59">
        <f t="shared" si="117"/>
        <v>235000</v>
      </c>
      <c r="AM163" s="59">
        <v>235000</v>
      </c>
      <c r="AN163" s="11" t="s">
        <v>89</v>
      </c>
      <c r="AO163" s="60">
        <v>28942242.600000001</v>
      </c>
      <c r="AP163" s="26" t="s">
        <v>674</v>
      </c>
      <c r="AQ163" s="59">
        <f t="shared" si="120"/>
        <v>235000</v>
      </c>
      <c r="AR163" s="52">
        <f t="shared" si="121"/>
        <v>42736</v>
      </c>
      <c r="AS163" s="53" t="str">
        <f t="shared" si="122"/>
        <v>SA/DCS/S/039/2017</v>
      </c>
      <c r="AT163" s="12" t="str">
        <f t="shared" si="123"/>
        <v>Difusión de la Campaña "Predial y Descuentos 2017" y "Cabalgata de Reyes Magos".</v>
      </c>
      <c r="AU163" s="18" t="s">
        <v>686</v>
      </c>
      <c r="AV163" s="12" t="s">
        <v>85</v>
      </c>
      <c r="AW163" s="54">
        <f t="shared" si="124"/>
        <v>235000</v>
      </c>
      <c r="AX163" s="54">
        <f t="shared" si="125"/>
        <v>235000</v>
      </c>
      <c r="AY163" s="52">
        <f t="shared" si="126"/>
        <v>42736</v>
      </c>
      <c r="AZ163" s="52">
        <f t="shared" si="127"/>
        <v>42766</v>
      </c>
      <c r="BA163" s="53" t="s">
        <v>434</v>
      </c>
      <c r="BB163" s="91"/>
      <c r="BC163" s="91"/>
      <c r="BD163" s="91"/>
      <c r="BE163" s="91"/>
      <c r="BF163" s="91"/>
      <c r="BG163" s="91"/>
      <c r="BH163" s="91"/>
      <c r="BI163" s="91"/>
      <c r="BJ163" s="91"/>
      <c r="BK163" s="91"/>
      <c r="BL163" s="91"/>
      <c r="BM163" s="91"/>
      <c r="BN163" s="91"/>
      <c r="BO163" s="91"/>
      <c r="BP163" s="91"/>
      <c r="BQ163" s="91"/>
      <c r="BR163" s="91"/>
      <c r="BS163" s="91"/>
      <c r="BT163" s="91"/>
      <c r="BU163" s="91"/>
      <c r="BV163" s="91"/>
      <c r="BW163" s="91"/>
      <c r="BX163" s="91"/>
      <c r="BY163" s="91"/>
      <c r="BZ163" s="91"/>
    </row>
    <row r="164" spans="1:78" s="88" customFormat="1" ht="220.5" x14ac:dyDescent="0.25">
      <c r="B164" s="11">
        <v>2017</v>
      </c>
      <c r="C164" s="12" t="s">
        <v>117</v>
      </c>
      <c r="D164" s="12" t="s">
        <v>94</v>
      </c>
      <c r="E164" s="12" t="s">
        <v>94</v>
      </c>
      <c r="F164" s="12" t="s">
        <v>232</v>
      </c>
      <c r="G164" s="12" t="s">
        <v>80</v>
      </c>
      <c r="H164" s="12" t="s">
        <v>95</v>
      </c>
      <c r="I164" s="12">
        <v>2017</v>
      </c>
      <c r="J164" s="7" t="s">
        <v>676</v>
      </c>
      <c r="K164" s="11" t="s">
        <v>72</v>
      </c>
      <c r="L164" s="11" t="s">
        <v>73</v>
      </c>
      <c r="M164" s="55">
        <v>330000</v>
      </c>
      <c r="N164" s="11" t="s">
        <v>435</v>
      </c>
      <c r="O164" s="11" t="s">
        <v>84</v>
      </c>
      <c r="P164" s="11" t="s">
        <v>88</v>
      </c>
      <c r="Q164" s="11" t="s">
        <v>81</v>
      </c>
      <c r="R164" s="56">
        <v>42401</v>
      </c>
      <c r="S164" s="56">
        <v>42428</v>
      </c>
      <c r="T164" s="11" t="s">
        <v>74</v>
      </c>
      <c r="U164" s="11" t="s">
        <v>75</v>
      </c>
      <c r="V164" s="11" t="s">
        <v>96</v>
      </c>
      <c r="W164" s="11" t="s">
        <v>97</v>
      </c>
      <c r="X164" s="11" t="s">
        <v>83</v>
      </c>
      <c r="Y164" s="12" t="s">
        <v>436</v>
      </c>
      <c r="Z164" s="12" t="s">
        <v>674</v>
      </c>
      <c r="AA164" s="12" t="s">
        <v>674</v>
      </c>
      <c r="AB164" s="12" t="s">
        <v>674</v>
      </c>
      <c r="AC164" s="12" t="str">
        <f t="shared" si="118"/>
        <v>Eu Zen Consultores S.C</v>
      </c>
      <c r="AD164" s="81" t="s">
        <v>437</v>
      </c>
      <c r="AE164" s="3" t="s">
        <v>98</v>
      </c>
      <c r="AF164" s="3" t="s">
        <v>855</v>
      </c>
      <c r="AG164" s="11" t="s">
        <v>236</v>
      </c>
      <c r="AH164" s="11" t="s">
        <v>76</v>
      </c>
      <c r="AI164" s="11" t="s">
        <v>76</v>
      </c>
      <c r="AJ164" s="11" t="s">
        <v>882</v>
      </c>
      <c r="AK164" s="59">
        <f t="shared" si="119"/>
        <v>330000</v>
      </c>
      <c r="AL164" s="59">
        <f t="shared" si="117"/>
        <v>330000</v>
      </c>
      <c r="AM164" s="59">
        <v>330000</v>
      </c>
      <c r="AN164" s="11" t="s">
        <v>89</v>
      </c>
      <c r="AO164" s="60">
        <v>28942242.600000001</v>
      </c>
      <c r="AP164" s="26" t="s">
        <v>674</v>
      </c>
      <c r="AQ164" s="59">
        <f t="shared" si="120"/>
        <v>330000</v>
      </c>
      <c r="AR164" s="52">
        <f t="shared" si="121"/>
        <v>42401</v>
      </c>
      <c r="AS164" s="53" t="str">
        <f t="shared" si="122"/>
        <v>SA/DCS/S/045/2017</v>
      </c>
      <c r="AT164" s="12" t="str">
        <f t="shared" si="123"/>
        <v xml:space="preserve">Servicios de Diseño y Conceptualización de 5 Campañas: "Predial y Descuentos en los meses de Enero y Febrero", "Estamos construyendo el 1er. Parque lineal", "Tenemos obras como nunca en el mes de Febrero", "Construimos la 1a. Clínica Municipal", "Estamos trabajando como nunca, mes de Febrero 2017", "Campaña de Obras del H. Ayuntamiento de Morelia, durante Febrero de 2017", "Reclutamiento de Policías, durante Febrero 2017". </v>
      </c>
      <c r="AU164" s="18" t="s">
        <v>686</v>
      </c>
      <c r="AV164" s="12" t="s">
        <v>85</v>
      </c>
      <c r="AW164" s="54">
        <f t="shared" si="124"/>
        <v>330000</v>
      </c>
      <c r="AX164" s="54">
        <f t="shared" si="125"/>
        <v>330000</v>
      </c>
      <c r="AY164" s="52">
        <f t="shared" si="126"/>
        <v>42401</v>
      </c>
      <c r="AZ164" s="52">
        <f t="shared" si="127"/>
        <v>42428</v>
      </c>
      <c r="BA164" s="53" t="s">
        <v>438</v>
      </c>
      <c r="BB164" s="91"/>
      <c r="BC164" s="91"/>
      <c r="BD164" s="91"/>
      <c r="BE164" s="91"/>
      <c r="BF164" s="91"/>
      <c r="BG164" s="91"/>
      <c r="BH164" s="91"/>
      <c r="BI164" s="91"/>
      <c r="BJ164" s="91"/>
      <c r="BK164" s="91"/>
      <c r="BL164" s="91"/>
      <c r="BM164" s="91"/>
      <c r="BN164" s="91"/>
      <c r="BO164" s="91"/>
      <c r="BP164" s="91"/>
      <c r="BQ164" s="91"/>
      <c r="BR164" s="91"/>
      <c r="BS164" s="91"/>
      <c r="BT164" s="91"/>
      <c r="BU164" s="91"/>
      <c r="BV164" s="91"/>
      <c r="BW164" s="91"/>
      <c r="BX164" s="91"/>
      <c r="BY164" s="91"/>
      <c r="BZ164" s="91"/>
    </row>
    <row r="165" spans="1:78" s="88" customFormat="1" ht="105" x14ac:dyDescent="0.25">
      <c r="B165" s="11">
        <v>2017</v>
      </c>
      <c r="C165" s="12" t="s">
        <v>117</v>
      </c>
      <c r="D165" s="12" t="s">
        <v>94</v>
      </c>
      <c r="E165" s="12" t="s">
        <v>94</v>
      </c>
      <c r="F165" s="12" t="s">
        <v>232</v>
      </c>
      <c r="G165" s="12" t="s">
        <v>80</v>
      </c>
      <c r="H165" s="12" t="s">
        <v>95</v>
      </c>
      <c r="I165" s="12">
        <v>2017</v>
      </c>
      <c r="J165" s="7" t="s">
        <v>676</v>
      </c>
      <c r="K165" s="11" t="s">
        <v>72</v>
      </c>
      <c r="L165" s="11" t="s">
        <v>73</v>
      </c>
      <c r="M165" s="55">
        <v>16000</v>
      </c>
      <c r="N165" s="11" t="s">
        <v>440</v>
      </c>
      <c r="O165" s="11" t="s">
        <v>84</v>
      </c>
      <c r="P165" s="11" t="s">
        <v>88</v>
      </c>
      <c r="Q165" s="11" t="s">
        <v>81</v>
      </c>
      <c r="R165" s="56">
        <v>42736</v>
      </c>
      <c r="S165" s="56">
        <v>42766</v>
      </c>
      <c r="T165" s="11" t="s">
        <v>74</v>
      </c>
      <c r="U165" s="11" t="s">
        <v>75</v>
      </c>
      <c r="V165" s="11" t="s">
        <v>96</v>
      </c>
      <c r="W165" s="11" t="s">
        <v>97</v>
      </c>
      <c r="X165" s="11" t="s">
        <v>83</v>
      </c>
      <c r="Y165" s="12" t="s">
        <v>674</v>
      </c>
      <c r="Z165" s="12" t="s">
        <v>441</v>
      </c>
      <c r="AA165" s="12" t="s">
        <v>442</v>
      </c>
      <c r="AB165" s="12" t="s">
        <v>443</v>
      </c>
      <c r="AC165" s="12" t="str">
        <f t="shared" si="118"/>
        <v>N/D</v>
      </c>
      <c r="AD165" s="81" t="s">
        <v>321</v>
      </c>
      <c r="AE165" s="3" t="s">
        <v>98</v>
      </c>
      <c r="AF165" s="3" t="s">
        <v>855</v>
      </c>
      <c r="AG165" s="11" t="s">
        <v>236</v>
      </c>
      <c r="AH165" s="11" t="s">
        <v>76</v>
      </c>
      <c r="AI165" s="11" t="s">
        <v>76</v>
      </c>
      <c r="AJ165" s="11" t="s">
        <v>444</v>
      </c>
      <c r="AK165" s="59">
        <f t="shared" si="119"/>
        <v>16000</v>
      </c>
      <c r="AL165" s="59">
        <f t="shared" si="117"/>
        <v>16000</v>
      </c>
      <c r="AM165" s="59">
        <v>16000</v>
      </c>
      <c r="AN165" s="11" t="s">
        <v>89</v>
      </c>
      <c r="AO165" s="60">
        <v>28942242.600000001</v>
      </c>
      <c r="AP165" s="26" t="s">
        <v>674</v>
      </c>
      <c r="AQ165" s="59">
        <f t="shared" si="120"/>
        <v>16000</v>
      </c>
      <c r="AR165" s="52">
        <f t="shared" si="121"/>
        <v>42736</v>
      </c>
      <c r="AS165" s="53" t="str">
        <f t="shared" si="122"/>
        <v>SA/DCS/S/049/2017</v>
      </c>
      <c r="AT165" s="12" t="str">
        <f t="shared" si="123"/>
        <v>Difusión de la Campaña "Predial y Descuentos 2017", publicación de Nota Promocional de la Campaña en Medio impreso.</v>
      </c>
      <c r="AU165" s="18" t="s">
        <v>686</v>
      </c>
      <c r="AV165" s="12" t="s">
        <v>85</v>
      </c>
      <c r="AW165" s="54">
        <f t="shared" si="124"/>
        <v>16000</v>
      </c>
      <c r="AX165" s="54">
        <f t="shared" si="125"/>
        <v>16000</v>
      </c>
      <c r="AY165" s="52">
        <f t="shared" si="126"/>
        <v>42736</v>
      </c>
      <c r="AZ165" s="52">
        <f t="shared" si="127"/>
        <v>42766</v>
      </c>
      <c r="BA165" s="53">
        <v>297</v>
      </c>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91"/>
      <c r="BY165" s="91"/>
      <c r="BZ165" s="91"/>
    </row>
    <row r="166" spans="1:78" s="78" customFormat="1" ht="105" x14ac:dyDescent="0.25">
      <c r="A166" s="88"/>
      <c r="B166" s="11">
        <v>2017</v>
      </c>
      <c r="C166" s="12" t="s">
        <v>117</v>
      </c>
      <c r="D166" s="12" t="s">
        <v>94</v>
      </c>
      <c r="E166" s="12" t="s">
        <v>94</v>
      </c>
      <c r="F166" s="12" t="s">
        <v>232</v>
      </c>
      <c r="G166" s="12" t="s">
        <v>80</v>
      </c>
      <c r="H166" s="12" t="s">
        <v>95</v>
      </c>
      <c r="I166" s="12">
        <v>2017</v>
      </c>
      <c r="J166" s="7" t="s">
        <v>676</v>
      </c>
      <c r="K166" s="11" t="s">
        <v>72</v>
      </c>
      <c r="L166" s="11" t="s">
        <v>73</v>
      </c>
      <c r="M166" s="55">
        <v>200000</v>
      </c>
      <c r="N166" s="11" t="s">
        <v>446</v>
      </c>
      <c r="O166" s="11" t="s">
        <v>84</v>
      </c>
      <c r="P166" s="11" t="s">
        <v>88</v>
      </c>
      <c r="Q166" s="11" t="s">
        <v>81</v>
      </c>
      <c r="R166" s="56">
        <v>42736</v>
      </c>
      <c r="S166" s="56">
        <v>42766</v>
      </c>
      <c r="T166" s="11" t="s">
        <v>74</v>
      </c>
      <c r="U166" s="11" t="s">
        <v>75</v>
      </c>
      <c r="V166" s="11" t="s">
        <v>96</v>
      </c>
      <c r="W166" s="11" t="s">
        <v>97</v>
      </c>
      <c r="X166" s="11" t="s">
        <v>83</v>
      </c>
      <c r="Y166" s="12" t="s">
        <v>126</v>
      </c>
      <c r="Z166" s="12" t="s">
        <v>674</v>
      </c>
      <c r="AA166" s="12" t="s">
        <v>674</v>
      </c>
      <c r="AB166" s="12" t="s">
        <v>674</v>
      </c>
      <c r="AC166" s="12" t="str">
        <f t="shared" si="118"/>
        <v>Centro de Medios de Michoacán S.A de C.V</v>
      </c>
      <c r="AD166" s="81" t="s">
        <v>127</v>
      </c>
      <c r="AE166" s="3" t="s">
        <v>98</v>
      </c>
      <c r="AF166" s="3" t="s">
        <v>855</v>
      </c>
      <c r="AG166" s="11" t="s">
        <v>236</v>
      </c>
      <c r="AH166" s="11" t="s">
        <v>76</v>
      </c>
      <c r="AI166" s="11" t="s">
        <v>76</v>
      </c>
      <c r="AJ166" s="11" t="s">
        <v>883</v>
      </c>
      <c r="AK166" s="59">
        <f t="shared" si="119"/>
        <v>200000</v>
      </c>
      <c r="AL166" s="59">
        <f t="shared" si="117"/>
        <v>200000</v>
      </c>
      <c r="AM166" s="59">
        <v>200000</v>
      </c>
      <c r="AN166" s="11" t="s">
        <v>89</v>
      </c>
      <c r="AO166" s="60">
        <v>28942242.600000001</v>
      </c>
      <c r="AP166" s="26" t="s">
        <v>674</v>
      </c>
      <c r="AQ166" s="59">
        <f t="shared" si="120"/>
        <v>200000</v>
      </c>
      <c r="AR166" s="52">
        <f t="shared" si="121"/>
        <v>42736</v>
      </c>
      <c r="AS166" s="53" t="str">
        <f t="shared" si="122"/>
        <v>SA/DCS/S/046/2017</v>
      </c>
      <c r="AT166" s="12" t="str">
        <f t="shared" si="123"/>
        <v>Servicio de Difusión de Campañas: "Predial y Descuentos 2017", "Agua sin Aumento 2017", spots que se transmiten en medio radiofónico.</v>
      </c>
      <c r="AU166" s="18" t="s">
        <v>686</v>
      </c>
      <c r="AV166" s="12" t="s">
        <v>85</v>
      </c>
      <c r="AW166" s="54">
        <f t="shared" si="124"/>
        <v>200000</v>
      </c>
      <c r="AX166" s="54">
        <f t="shared" si="125"/>
        <v>200000</v>
      </c>
      <c r="AY166" s="52">
        <f t="shared" si="126"/>
        <v>42736</v>
      </c>
      <c r="AZ166" s="52">
        <f t="shared" si="127"/>
        <v>42766</v>
      </c>
      <c r="BA166" s="53" t="s">
        <v>447</v>
      </c>
      <c r="BB166" s="91"/>
      <c r="BC166" s="91"/>
      <c r="BD166" s="91"/>
      <c r="BE166" s="91"/>
      <c r="BF166" s="91"/>
      <c r="BG166" s="91"/>
      <c r="BH166" s="91"/>
      <c r="BI166" s="91"/>
      <c r="BJ166" s="91"/>
      <c r="BK166" s="91"/>
      <c r="BL166" s="91"/>
      <c r="BM166" s="91"/>
      <c r="BN166" s="91"/>
      <c r="BO166" s="91"/>
      <c r="BP166" s="91"/>
      <c r="BQ166" s="91"/>
      <c r="BR166" s="91"/>
      <c r="BS166" s="91"/>
      <c r="BT166" s="91"/>
      <c r="BU166" s="91"/>
      <c r="BV166" s="91"/>
      <c r="BW166" s="91"/>
      <c r="BX166" s="91"/>
      <c r="BY166" s="91"/>
      <c r="BZ166" s="91"/>
    </row>
    <row r="167" spans="1:78" s="88" customFormat="1" ht="105" x14ac:dyDescent="0.25">
      <c r="B167" s="11">
        <v>2017</v>
      </c>
      <c r="C167" s="12" t="s">
        <v>117</v>
      </c>
      <c r="D167" s="12" t="s">
        <v>94</v>
      </c>
      <c r="E167" s="12" t="s">
        <v>94</v>
      </c>
      <c r="F167" s="12" t="s">
        <v>232</v>
      </c>
      <c r="G167" s="12" t="s">
        <v>80</v>
      </c>
      <c r="H167" s="12" t="s">
        <v>95</v>
      </c>
      <c r="I167" s="12">
        <v>2017</v>
      </c>
      <c r="J167" s="7" t="s">
        <v>676</v>
      </c>
      <c r="K167" s="11" t="s">
        <v>72</v>
      </c>
      <c r="L167" s="11" t="s">
        <v>73</v>
      </c>
      <c r="M167" s="55">
        <v>50000</v>
      </c>
      <c r="N167" s="11" t="s">
        <v>448</v>
      </c>
      <c r="O167" s="11" t="s">
        <v>84</v>
      </c>
      <c r="P167" s="11" t="s">
        <v>88</v>
      </c>
      <c r="Q167" s="11" t="s">
        <v>81</v>
      </c>
      <c r="R167" s="56">
        <v>42736</v>
      </c>
      <c r="S167" s="56">
        <v>42766</v>
      </c>
      <c r="T167" s="11" t="s">
        <v>74</v>
      </c>
      <c r="U167" s="11" t="s">
        <v>75</v>
      </c>
      <c r="V167" s="11" t="s">
        <v>96</v>
      </c>
      <c r="W167" s="11" t="s">
        <v>97</v>
      </c>
      <c r="X167" s="11" t="s">
        <v>83</v>
      </c>
      <c r="Y167" s="12" t="s">
        <v>884</v>
      </c>
      <c r="Z167" s="12" t="s">
        <v>674</v>
      </c>
      <c r="AA167" s="12" t="s">
        <v>674</v>
      </c>
      <c r="AB167" s="12" t="s">
        <v>674</v>
      </c>
      <c r="AC167" s="12" t="str">
        <f t="shared" si="118"/>
        <v xml:space="preserve">Universidad Michoacana de San Nicolás de Hidalgo </v>
      </c>
      <c r="AD167" s="81" t="s">
        <v>449</v>
      </c>
      <c r="AE167" s="3" t="s">
        <v>98</v>
      </c>
      <c r="AF167" s="3" t="s">
        <v>855</v>
      </c>
      <c r="AG167" s="11" t="s">
        <v>236</v>
      </c>
      <c r="AH167" s="11" t="s">
        <v>76</v>
      </c>
      <c r="AI167" s="11" t="s">
        <v>76</v>
      </c>
      <c r="AJ167" s="11" t="s">
        <v>885</v>
      </c>
      <c r="AK167" s="59">
        <f t="shared" si="119"/>
        <v>50000</v>
      </c>
      <c r="AL167" s="59">
        <f t="shared" si="117"/>
        <v>50000</v>
      </c>
      <c r="AM167" s="59">
        <v>50000</v>
      </c>
      <c r="AN167" s="11" t="s">
        <v>89</v>
      </c>
      <c r="AO167" s="60">
        <v>28942242.600000001</v>
      </c>
      <c r="AP167" s="26" t="s">
        <v>674</v>
      </c>
      <c r="AQ167" s="59">
        <f t="shared" si="120"/>
        <v>50000</v>
      </c>
      <c r="AR167" s="52">
        <f t="shared" si="121"/>
        <v>42736</v>
      </c>
      <c r="AS167" s="53" t="str">
        <f t="shared" si="122"/>
        <v>SA/DCS/S/047/2017</v>
      </c>
      <c r="AT167" s="12" t="str">
        <f t="shared" si="123"/>
        <v>Difusión de las Campañas: "Agua sin Aumento", y "Sigue en el Juego 2017", spots que se difundirán en medio radiofónico.</v>
      </c>
      <c r="AU167" s="18" t="s">
        <v>686</v>
      </c>
      <c r="AV167" s="12" t="s">
        <v>85</v>
      </c>
      <c r="AW167" s="54">
        <f t="shared" si="124"/>
        <v>50000</v>
      </c>
      <c r="AX167" s="54">
        <f t="shared" si="125"/>
        <v>50000</v>
      </c>
      <c r="AY167" s="52">
        <f t="shared" si="126"/>
        <v>42736</v>
      </c>
      <c r="AZ167" s="52">
        <f t="shared" si="127"/>
        <v>42766</v>
      </c>
      <c r="BA167" s="53" t="s">
        <v>450</v>
      </c>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91"/>
      <c r="BY167" s="91"/>
      <c r="BZ167" s="91"/>
    </row>
    <row r="168" spans="1:78" s="88" customFormat="1" ht="105" x14ac:dyDescent="0.25">
      <c r="B168" s="11">
        <v>2017</v>
      </c>
      <c r="C168" s="12" t="s">
        <v>117</v>
      </c>
      <c r="D168" s="12" t="s">
        <v>94</v>
      </c>
      <c r="E168" s="12" t="s">
        <v>94</v>
      </c>
      <c r="F168" s="12" t="s">
        <v>232</v>
      </c>
      <c r="G168" s="12" t="s">
        <v>80</v>
      </c>
      <c r="H168" s="12" t="s">
        <v>95</v>
      </c>
      <c r="I168" s="12">
        <v>2017</v>
      </c>
      <c r="J168" s="7" t="s">
        <v>676</v>
      </c>
      <c r="K168" s="11" t="s">
        <v>72</v>
      </c>
      <c r="L168" s="11" t="s">
        <v>73</v>
      </c>
      <c r="M168" s="55">
        <v>20000</v>
      </c>
      <c r="N168" s="11" t="s">
        <v>451</v>
      </c>
      <c r="O168" s="11" t="s">
        <v>84</v>
      </c>
      <c r="P168" s="11" t="s">
        <v>88</v>
      </c>
      <c r="Q168" s="11" t="s">
        <v>81</v>
      </c>
      <c r="R168" s="56">
        <v>42737</v>
      </c>
      <c r="S168" s="56">
        <v>42766</v>
      </c>
      <c r="T168" s="11" t="s">
        <v>74</v>
      </c>
      <c r="U168" s="11" t="s">
        <v>75</v>
      </c>
      <c r="V168" s="11" t="s">
        <v>96</v>
      </c>
      <c r="W168" s="11" t="s">
        <v>97</v>
      </c>
      <c r="X168" s="11" t="s">
        <v>83</v>
      </c>
      <c r="Y168" s="12" t="s">
        <v>674</v>
      </c>
      <c r="Z168" s="12" t="s">
        <v>452</v>
      </c>
      <c r="AA168" s="12" t="s">
        <v>299</v>
      </c>
      <c r="AB168" s="12" t="s">
        <v>315</v>
      </c>
      <c r="AC168" s="12" t="str">
        <f t="shared" si="118"/>
        <v>N/D</v>
      </c>
      <c r="AD168" s="81" t="s">
        <v>316</v>
      </c>
      <c r="AE168" s="3" t="s">
        <v>98</v>
      </c>
      <c r="AF168" s="3" t="s">
        <v>855</v>
      </c>
      <c r="AG168" s="11" t="s">
        <v>236</v>
      </c>
      <c r="AH168" s="11" t="s">
        <v>76</v>
      </c>
      <c r="AI168" s="11" t="s">
        <v>76</v>
      </c>
      <c r="AJ168" s="11" t="s">
        <v>453</v>
      </c>
      <c r="AK168" s="59">
        <f t="shared" si="119"/>
        <v>20000</v>
      </c>
      <c r="AL168" s="59">
        <f t="shared" si="117"/>
        <v>20000</v>
      </c>
      <c r="AM168" s="59">
        <v>20000</v>
      </c>
      <c r="AN168" s="11" t="s">
        <v>89</v>
      </c>
      <c r="AO168" s="60">
        <v>28942242.600000001</v>
      </c>
      <c r="AP168" s="26" t="s">
        <v>674</v>
      </c>
      <c r="AQ168" s="59">
        <f t="shared" si="120"/>
        <v>20000</v>
      </c>
      <c r="AR168" s="52">
        <f t="shared" si="121"/>
        <v>42737</v>
      </c>
      <c r="AS168" s="53" t="str">
        <f t="shared" si="122"/>
        <v>SA/DCS/S/81/2017</v>
      </c>
      <c r="AT168" s="12" t="str">
        <f t="shared" si="123"/>
        <v>Difusión de Medidas de Austeridad del H. Ayuntamiento.</v>
      </c>
      <c r="AU168" s="18" t="s">
        <v>686</v>
      </c>
      <c r="AV168" s="12" t="s">
        <v>85</v>
      </c>
      <c r="AW168" s="54">
        <f t="shared" si="124"/>
        <v>20000</v>
      </c>
      <c r="AX168" s="54">
        <f t="shared" si="125"/>
        <v>20000</v>
      </c>
      <c r="AY168" s="52">
        <f t="shared" si="126"/>
        <v>42737</v>
      </c>
      <c r="AZ168" s="52">
        <f t="shared" si="127"/>
        <v>42766</v>
      </c>
      <c r="BA168" s="53" t="s">
        <v>454</v>
      </c>
      <c r="BB168" s="91"/>
      <c r="BC168" s="91"/>
      <c r="BD168" s="91"/>
      <c r="BE168" s="91"/>
      <c r="BF168" s="91"/>
      <c r="BG168" s="91"/>
      <c r="BH168" s="91"/>
      <c r="BI168" s="91"/>
      <c r="BJ168" s="91"/>
      <c r="BK168" s="91"/>
      <c r="BL168" s="91"/>
      <c r="BM168" s="91"/>
      <c r="BN168" s="91"/>
      <c r="BO168" s="91"/>
      <c r="BP168" s="91"/>
      <c r="BQ168" s="91"/>
      <c r="BR168" s="91"/>
      <c r="BS168" s="91"/>
      <c r="BT168" s="91"/>
      <c r="BU168" s="91"/>
      <c r="BV168" s="91"/>
      <c r="BW168" s="91"/>
      <c r="BX168" s="91"/>
      <c r="BY168" s="91"/>
      <c r="BZ168" s="91"/>
    </row>
    <row r="169" spans="1:78" s="78" customFormat="1" ht="147" x14ac:dyDescent="0.25">
      <c r="A169" s="88"/>
      <c r="B169" s="11">
        <v>2017</v>
      </c>
      <c r="C169" s="12" t="s">
        <v>117</v>
      </c>
      <c r="D169" s="12" t="s">
        <v>94</v>
      </c>
      <c r="E169" s="12" t="s">
        <v>94</v>
      </c>
      <c r="F169" s="12" t="s">
        <v>232</v>
      </c>
      <c r="G169" s="12" t="s">
        <v>80</v>
      </c>
      <c r="H169" s="12" t="s">
        <v>95</v>
      </c>
      <c r="I169" s="12">
        <v>2017</v>
      </c>
      <c r="J169" s="7" t="s">
        <v>676</v>
      </c>
      <c r="K169" s="11" t="s">
        <v>72</v>
      </c>
      <c r="L169" s="11" t="s">
        <v>73</v>
      </c>
      <c r="M169" s="55">
        <v>375000</v>
      </c>
      <c r="N169" s="11" t="s">
        <v>455</v>
      </c>
      <c r="O169" s="11" t="s">
        <v>84</v>
      </c>
      <c r="P169" s="11" t="s">
        <v>88</v>
      </c>
      <c r="Q169" s="11" t="s">
        <v>81</v>
      </c>
      <c r="R169" s="56">
        <v>42767</v>
      </c>
      <c r="S169" s="56">
        <v>42794</v>
      </c>
      <c r="T169" s="11" t="s">
        <v>74</v>
      </c>
      <c r="U169" s="11" t="s">
        <v>75</v>
      </c>
      <c r="V169" s="11" t="s">
        <v>96</v>
      </c>
      <c r="W169" s="11" t="s">
        <v>97</v>
      </c>
      <c r="X169" s="11" t="s">
        <v>83</v>
      </c>
      <c r="Y169" s="12" t="s">
        <v>208</v>
      </c>
      <c r="Z169" s="12" t="s">
        <v>674</v>
      </c>
      <c r="AA169" s="12" t="s">
        <v>674</v>
      </c>
      <c r="AB169" s="12" t="s">
        <v>674</v>
      </c>
      <c r="AC169" s="12" t="str">
        <f t="shared" si="118"/>
        <v>Grupo la Voz del Viento S.A de C.V</v>
      </c>
      <c r="AD169" s="81" t="s">
        <v>209</v>
      </c>
      <c r="AE169" s="3" t="s">
        <v>98</v>
      </c>
      <c r="AF169" s="3" t="s">
        <v>855</v>
      </c>
      <c r="AG169" s="11" t="s">
        <v>236</v>
      </c>
      <c r="AH169" s="11" t="s">
        <v>76</v>
      </c>
      <c r="AI169" s="11" t="s">
        <v>76</v>
      </c>
      <c r="AJ169" s="11" t="s">
        <v>886</v>
      </c>
      <c r="AK169" s="59">
        <f t="shared" si="119"/>
        <v>375000</v>
      </c>
      <c r="AL169" s="59">
        <f t="shared" si="117"/>
        <v>375000</v>
      </c>
      <c r="AM169" s="59">
        <v>375000</v>
      </c>
      <c r="AN169" s="11" t="s">
        <v>89</v>
      </c>
      <c r="AO169" s="60">
        <v>28942242.600000001</v>
      </c>
      <c r="AP169" s="26" t="s">
        <v>674</v>
      </c>
      <c r="AQ169" s="59">
        <f t="shared" si="120"/>
        <v>375000</v>
      </c>
      <c r="AR169" s="52">
        <f t="shared" si="121"/>
        <v>42767</v>
      </c>
      <c r="AS169" s="53" t="str">
        <f t="shared" si="122"/>
        <v>SA/DCS/S/115/2017</v>
      </c>
      <c r="AT169" s="12" t="str">
        <f t="shared" si="123"/>
        <v>Servicio de Difusión de Diferentes Campañas del H. Ayuntamiento de Morelia (Vox FM), durante el mes de Febrero, en spots de Radio,  banner en página web y notas dela campaña "Estamos Construyendo Obras como Nunca", "Fortalecimiento de la Policía Municipal" y "Reclutamiento de a Policía de Morelia".</v>
      </c>
      <c r="AU169" s="18" t="s">
        <v>686</v>
      </c>
      <c r="AV169" s="12" t="s">
        <v>85</v>
      </c>
      <c r="AW169" s="54">
        <f t="shared" si="124"/>
        <v>375000</v>
      </c>
      <c r="AX169" s="54">
        <f t="shared" si="125"/>
        <v>375000</v>
      </c>
      <c r="AY169" s="52">
        <f t="shared" si="126"/>
        <v>42767</v>
      </c>
      <c r="AZ169" s="52">
        <f t="shared" si="127"/>
        <v>42794</v>
      </c>
      <c r="BA169" s="53">
        <v>70</v>
      </c>
      <c r="BB169" s="91"/>
      <c r="BC169" s="91"/>
      <c r="BD169" s="91"/>
      <c r="BE169" s="91"/>
      <c r="BF169" s="91"/>
      <c r="BG169" s="91"/>
      <c r="BH169" s="91"/>
      <c r="BI169" s="91"/>
      <c r="BJ169" s="91"/>
      <c r="BK169" s="91"/>
      <c r="BL169" s="91"/>
      <c r="BM169" s="91"/>
      <c r="BN169" s="91"/>
      <c r="BO169" s="91"/>
      <c r="BP169" s="91"/>
      <c r="BQ169" s="91"/>
      <c r="BR169" s="91"/>
      <c r="BS169" s="91"/>
      <c r="BT169" s="91"/>
      <c r="BU169" s="91"/>
      <c r="BV169" s="91"/>
      <c r="BW169" s="91"/>
      <c r="BX169" s="91"/>
      <c r="BY169" s="91"/>
      <c r="BZ169" s="91"/>
    </row>
    <row r="170" spans="1:78" s="88" customFormat="1" ht="105" x14ac:dyDescent="0.25">
      <c r="B170" s="11">
        <v>2017</v>
      </c>
      <c r="C170" s="12" t="s">
        <v>117</v>
      </c>
      <c r="D170" s="12" t="s">
        <v>94</v>
      </c>
      <c r="E170" s="12" t="s">
        <v>94</v>
      </c>
      <c r="F170" s="12" t="s">
        <v>232</v>
      </c>
      <c r="G170" s="12" t="s">
        <v>80</v>
      </c>
      <c r="H170" s="12" t="s">
        <v>95</v>
      </c>
      <c r="I170" s="12">
        <v>2017</v>
      </c>
      <c r="J170" s="7" t="s">
        <v>676</v>
      </c>
      <c r="K170" s="11" t="s">
        <v>72</v>
      </c>
      <c r="L170" s="11" t="s">
        <v>73</v>
      </c>
      <c r="M170" s="55">
        <v>14398.85</v>
      </c>
      <c r="N170" s="11" t="s">
        <v>456</v>
      </c>
      <c r="O170" s="11" t="s">
        <v>854</v>
      </c>
      <c r="P170" s="11" t="s">
        <v>88</v>
      </c>
      <c r="Q170" s="11" t="s">
        <v>81</v>
      </c>
      <c r="R170" s="56">
        <v>42793</v>
      </c>
      <c r="S170" s="56">
        <v>42794</v>
      </c>
      <c r="T170" s="11" t="s">
        <v>74</v>
      </c>
      <c r="U170" s="11" t="s">
        <v>75</v>
      </c>
      <c r="V170" s="11" t="s">
        <v>96</v>
      </c>
      <c r="W170" s="11" t="s">
        <v>97</v>
      </c>
      <c r="X170" s="11" t="s">
        <v>83</v>
      </c>
      <c r="Y170" s="12" t="s">
        <v>457</v>
      </c>
      <c r="Z170" s="12" t="s">
        <v>674</v>
      </c>
      <c r="AA170" s="12" t="s">
        <v>674</v>
      </c>
      <c r="AB170" s="12" t="s">
        <v>674</v>
      </c>
      <c r="AC170" s="12" t="str">
        <f t="shared" si="118"/>
        <v>Grupo Acir S.A de C.V</v>
      </c>
      <c r="AD170" s="81" t="s">
        <v>230</v>
      </c>
      <c r="AE170" s="3" t="s">
        <v>98</v>
      </c>
      <c r="AF170" s="3" t="s">
        <v>855</v>
      </c>
      <c r="AG170" s="11" t="s">
        <v>236</v>
      </c>
      <c r="AH170" s="11" t="s">
        <v>76</v>
      </c>
      <c r="AI170" s="11" t="s">
        <v>76</v>
      </c>
      <c r="AJ170" s="11" t="s">
        <v>458</v>
      </c>
      <c r="AK170" s="59">
        <f t="shared" si="119"/>
        <v>14398.85</v>
      </c>
      <c r="AL170" s="59">
        <f t="shared" si="117"/>
        <v>14398.85</v>
      </c>
      <c r="AM170" s="59">
        <v>14398.85</v>
      </c>
      <c r="AN170" s="11" t="s">
        <v>89</v>
      </c>
      <c r="AO170" s="60">
        <v>28942242.600000001</v>
      </c>
      <c r="AP170" s="26" t="s">
        <v>674</v>
      </c>
      <c r="AQ170" s="59">
        <f t="shared" si="120"/>
        <v>14398.85</v>
      </c>
      <c r="AR170" s="52">
        <f t="shared" si="121"/>
        <v>42793</v>
      </c>
      <c r="AS170" s="53" t="str">
        <f t="shared" si="122"/>
        <v>TMMEJ/COT/DCS/018/2017</v>
      </c>
      <c r="AT170" s="12" t="str">
        <f t="shared" si="123"/>
        <v>Difusión de mensajes sobre programas y actividades del H. Ayuntamiento de Morelia a través de spots en medio radiofónico.</v>
      </c>
      <c r="AU170" s="18" t="s">
        <v>686</v>
      </c>
      <c r="AV170" s="12" t="s">
        <v>85</v>
      </c>
      <c r="AW170" s="54">
        <f t="shared" si="124"/>
        <v>14398.85</v>
      </c>
      <c r="AX170" s="54">
        <f t="shared" si="125"/>
        <v>14398.85</v>
      </c>
      <c r="AY170" s="52">
        <f t="shared" si="126"/>
        <v>42793</v>
      </c>
      <c r="AZ170" s="52">
        <f t="shared" si="127"/>
        <v>42794</v>
      </c>
      <c r="BA170" s="53" t="s">
        <v>459</v>
      </c>
      <c r="BB170" s="91"/>
      <c r="BC170" s="91"/>
      <c r="BD170" s="91"/>
      <c r="BE170" s="91"/>
      <c r="BF170" s="91"/>
      <c r="BG170" s="91"/>
      <c r="BH170" s="91"/>
      <c r="BI170" s="91"/>
      <c r="BJ170" s="91"/>
      <c r="BK170" s="91"/>
      <c r="BL170" s="91"/>
      <c r="BM170" s="91"/>
      <c r="BN170" s="91"/>
      <c r="BO170" s="91"/>
      <c r="BP170" s="91"/>
      <c r="BQ170" s="91"/>
      <c r="BR170" s="91"/>
      <c r="BS170" s="91"/>
      <c r="BT170" s="91"/>
      <c r="BU170" s="91"/>
      <c r="BV170" s="91"/>
      <c r="BW170" s="91"/>
      <c r="BX170" s="91"/>
      <c r="BY170" s="91"/>
      <c r="BZ170" s="91"/>
    </row>
    <row r="171" spans="1:78" s="88" customFormat="1" ht="105" x14ac:dyDescent="0.25">
      <c r="B171" s="11">
        <v>2017</v>
      </c>
      <c r="C171" s="12" t="s">
        <v>117</v>
      </c>
      <c r="D171" s="12" t="s">
        <v>94</v>
      </c>
      <c r="E171" s="12" t="s">
        <v>94</v>
      </c>
      <c r="F171" s="12" t="s">
        <v>232</v>
      </c>
      <c r="G171" s="12" t="s">
        <v>80</v>
      </c>
      <c r="H171" s="12" t="s">
        <v>95</v>
      </c>
      <c r="I171" s="12">
        <v>2017</v>
      </c>
      <c r="J171" s="7" t="s">
        <v>676</v>
      </c>
      <c r="K171" s="11" t="s">
        <v>72</v>
      </c>
      <c r="L171" s="11" t="s">
        <v>73</v>
      </c>
      <c r="M171" s="55">
        <v>30000</v>
      </c>
      <c r="N171" s="11" t="s">
        <v>460</v>
      </c>
      <c r="O171" s="11" t="s">
        <v>854</v>
      </c>
      <c r="P171" s="11" t="s">
        <v>88</v>
      </c>
      <c r="Q171" s="11" t="s">
        <v>81</v>
      </c>
      <c r="R171" s="56">
        <v>42737</v>
      </c>
      <c r="S171" s="56">
        <v>42794</v>
      </c>
      <c r="T171" s="11" t="s">
        <v>74</v>
      </c>
      <c r="U171" s="11" t="s">
        <v>75</v>
      </c>
      <c r="V171" s="11" t="s">
        <v>96</v>
      </c>
      <c r="W171" s="11" t="s">
        <v>97</v>
      </c>
      <c r="X171" s="11" t="s">
        <v>83</v>
      </c>
      <c r="Y171" s="12" t="s">
        <v>674</v>
      </c>
      <c r="Z171" s="12" t="s">
        <v>461</v>
      </c>
      <c r="AA171" s="12" t="s">
        <v>462</v>
      </c>
      <c r="AB171" s="12" t="s">
        <v>463</v>
      </c>
      <c r="AC171" s="12" t="str">
        <f t="shared" si="118"/>
        <v>N/D</v>
      </c>
      <c r="AD171" s="81" t="s">
        <v>464</v>
      </c>
      <c r="AE171" s="3" t="s">
        <v>98</v>
      </c>
      <c r="AF171" s="3" t="s">
        <v>855</v>
      </c>
      <c r="AG171" s="11" t="s">
        <v>236</v>
      </c>
      <c r="AH171" s="11" t="s">
        <v>76</v>
      </c>
      <c r="AI171" s="11" t="s">
        <v>76</v>
      </c>
      <c r="AJ171" s="11" t="s">
        <v>887</v>
      </c>
      <c r="AK171" s="59">
        <f t="shared" si="119"/>
        <v>30000</v>
      </c>
      <c r="AL171" s="59">
        <f t="shared" si="117"/>
        <v>30000</v>
      </c>
      <c r="AM171" s="59">
        <v>30000</v>
      </c>
      <c r="AN171" s="11" t="s">
        <v>89</v>
      </c>
      <c r="AO171" s="60">
        <v>28942242.600000001</v>
      </c>
      <c r="AP171" s="26" t="s">
        <v>674</v>
      </c>
      <c r="AQ171" s="59">
        <f t="shared" si="120"/>
        <v>30000</v>
      </c>
      <c r="AR171" s="52">
        <f t="shared" si="121"/>
        <v>42737</v>
      </c>
      <c r="AS171" s="53" t="str">
        <f t="shared" si="122"/>
        <v>TMMEJ/COT/DCS/007/2017</v>
      </c>
      <c r="AT171" s="12" t="str">
        <f t="shared" si="123"/>
        <v>Difusión de  Proyectos y Obras del H. Ayuntamiento de Morelia en el Diario La Extra</v>
      </c>
      <c r="AU171" s="18" t="s">
        <v>686</v>
      </c>
      <c r="AV171" s="12" t="s">
        <v>85</v>
      </c>
      <c r="AW171" s="54">
        <f t="shared" si="124"/>
        <v>30000</v>
      </c>
      <c r="AX171" s="54">
        <f t="shared" si="125"/>
        <v>30000</v>
      </c>
      <c r="AY171" s="52">
        <f t="shared" si="126"/>
        <v>42737</v>
      </c>
      <c r="AZ171" s="52">
        <f t="shared" si="127"/>
        <v>42794</v>
      </c>
      <c r="BA171" s="53" t="s">
        <v>465</v>
      </c>
      <c r="BB171" s="91"/>
      <c r="BC171" s="91"/>
      <c r="BD171" s="91"/>
      <c r="BE171" s="91"/>
      <c r="BF171" s="91"/>
      <c r="BG171" s="91"/>
      <c r="BH171" s="91"/>
      <c r="BI171" s="91"/>
      <c r="BJ171" s="91"/>
      <c r="BK171" s="91"/>
      <c r="BL171" s="91"/>
      <c r="BM171" s="91"/>
      <c r="BN171" s="91"/>
      <c r="BO171" s="91"/>
      <c r="BP171" s="91"/>
      <c r="BQ171" s="91"/>
      <c r="BR171" s="91"/>
      <c r="BS171" s="91"/>
      <c r="BT171" s="91"/>
      <c r="BU171" s="91"/>
      <c r="BV171" s="91"/>
      <c r="BW171" s="91"/>
      <c r="BX171" s="91"/>
      <c r="BY171" s="91"/>
      <c r="BZ171" s="91"/>
    </row>
    <row r="172" spans="1:78" s="88" customFormat="1" ht="105" x14ac:dyDescent="0.25">
      <c r="B172" s="11">
        <v>2017</v>
      </c>
      <c r="C172" s="12" t="s">
        <v>117</v>
      </c>
      <c r="D172" s="12" t="s">
        <v>94</v>
      </c>
      <c r="E172" s="12" t="s">
        <v>94</v>
      </c>
      <c r="F172" s="12" t="s">
        <v>232</v>
      </c>
      <c r="G172" s="12" t="s">
        <v>80</v>
      </c>
      <c r="H172" s="12" t="s">
        <v>95</v>
      </c>
      <c r="I172" s="12">
        <v>2017</v>
      </c>
      <c r="J172" s="7" t="s">
        <v>676</v>
      </c>
      <c r="K172" s="11" t="s">
        <v>72</v>
      </c>
      <c r="L172" s="11" t="s">
        <v>73</v>
      </c>
      <c r="M172" s="55">
        <v>30000</v>
      </c>
      <c r="N172" s="11" t="s">
        <v>466</v>
      </c>
      <c r="O172" s="11" t="s">
        <v>854</v>
      </c>
      <c r="P172" s="11" t="s">
        <v>88</v>
      </c>
      <c r="Q172" s="11" t="s">
        <v>81</v>
      </c>
      <c r="R172" s="56">
        <v>42737</v>
      </c>
      <c r="S172" s="56">
        <v>42794</v>
      </c>
      <c r="T172" s="11" t="s">
        <v>74</v>
      </c>
      <c r="U172" s="11" t="s">
        <v>75</v>
      </c>
      <c r="V172" s="11" t="s">
        <v>96</v>
      </c>
      <c r="W172" s="11" t="s">
        <v>97</v>
      </c>
      <c r="X172" s="11" t="s">
        <v>83</v>
      </c>
      <c r="Y172" s="12" t="s">
        <v>674</v>
      </c>
      <c r="Z172" s="12" t="s">
        <v>461</v>
      </c>
      <c r="AA172" s="12" t="s">
        <v>462</v>
      </c>
      <c r="AB172" s="12" t="s">
        <v>463</v>
      </c>
      <c r="AC172" s="12" t="str">
        <f t="shared" si="118"/>
        <v>N/D</v>
      </c>
      <c r="AD172" s="81" t="s">
        <v>464</v>
      </c>
      <c r="AE172" s="3" t="s">
        <v>98</v>
      </c>
      <c r="AF172" s="3" t="s">
        <v>855</v>
      </c>
      <c r="AG172" s="11" t="s">
        <v>236</v>
      </c>
      <c r="AH172" s="11" t="s">
        <v>76</v>
      </c>
      <c r="AI172" s="11" t="s">
        <v>76</v>
      </c>
      <c r="AJ172" s="11" t="s">
        <v>888</v>
      </c>
      <c r="AK172" s="59">
        <f t="shared" si="119"/>
        <v>30000</v>
      </c>
      <c r="AL172" s="59">
        <f t="shared" si="117"/>
        <v>30000</v>
      </c>
      <c r="AM172" s="59">
        <v>30000</v>
      </c>
      <c r="AN172" s="11" t="s">
        <v>89</v>
      </c>
      <c r="AO172" s="60">
        <v>28942242.600000001</v>
      </c>
      <c r="AP172" s="26" t="s">
        <v>674</v>
      </c>
      <c r="AQ172" s="59">
        <f t="shared" si="120"/>
        <v>30000</v>
      </c>
      <c r="AR172" s="52">
        <f t="shared" si="121"/>
        <v>42737</v>
      </c>
      <c r="AS172" s="53" t="str">
        <f t="shared" si="122"/>
        <v>TMMEJ/COT/DCS/008/2017</v>
      </c>
      <c r="AT172" s="12" t="str">
        <f t="shared" si="123"/>
        <v>Difusión de  Proyectos y Obras del H. Ayuntamiento de Morelia en el Diario de Morelia</v>
      </c>
      <c r="AU172" s="18" t="s">
        <v>686</v>
      </c>
      <c r="AV172" s="12" t="s">
        <v>85</v>
      </c>
      <c r="AW172" s="54">
        <f t="shared" si="124"/>
        <v>30000</v>
      </c>
      <c r="AX172" s="54">
        <f t="shared" si="125"/>
        <v>30000</v>
      </c>
      <c r="AY172" s="52">
        <f t="shared" si="126"/>
        <v>42737</v>
      </c>
      <c r="AZ172" s="52">
        <f t="shared" si="127"/>
        <v>42794</v>
      </c>
      <c r="BA172" s="53" t="s">
        <v>467</v>
      </c>
      <c r="BB172" s="91"/>
      <c r="BC172" s="91"/>
      <c r="BD172" s="91"/>
      <c r="BE172" s="91"/>
      <c r="BF172" s="91"/>
      <c r="BG172" s="91"/>
      <c r="BH172" s="91"/>
      <c r="BI172" s="91"/>
      <c r="BJ172" s="91"/>
      <c r="BK172" s="91"/>
      <c r="BL172" s="91"/>
      <c r="BM172" s="91"/>
      <c r="BN172" s="91"/>
      <c r="BO172" s="91"/>
      <c r="BP172" s="91"/>
      <c r="BQ172" s="91"/>
      <c r="BR172" s="91"/>
      <c r="BS172" s="91"/>
      <c r="BT172" s="91"/>
      <c r="BU172" s="91"/>
      <c r="BV172" s="91"/>
      <c r="BW172" s="91"/>
      <c r="BX172" s="91"/>
      <c r="BY172" s="91"/>
      <c r="BZ172" s="91"/>
    </row>
    <row r="173" spans="1:78" s="88" customFormat="1" ht="105" x14ac:dyDescent="0.25">
      <c r="B173" s="11">
        <v>2017</v>
      </c>
      <c r="C173" s="12" t="s">
        <v>117</v>
      </c>
      <c r="D173" s="12" t="s">
        <v>94</v>
      </c>
      <c r="E173" s="12" t="s">
        <v>94</v>
      </c>
      <c r="F173" s="12" t="s">
        <v>232</v>
      </c>
      <c r="G173" s="12" t="s">
        <v>80</v>
      </c>
      <c r="H173" s="12" t="s">
        <v>95</v>
      </c>
      <c r="I173" s="12">
        <v>2017</v>
      </c>
      <c r="J173" s="7" t="s">
        <v>676</v>
      </c>
      <c r="K173" s="11" t="s">
        <v>72</v>
      </c>
      <c r="L173" s="11" t="s">
        <v>73</v>
      </c>
      <c r="M173" s="55">
        <v>116000</v>
      </c>
      <c r="N173" s="11" t="s">
        <v>468</v>
      </c>
      <c r="O173" s="11" t="s">
        <v>854</v>
      </c>
      <c r="P173" s="11" t="s">
        <v>88</v>
      </c>
      <c r="Q173" s="11" t="s">
        <v>81</v>
      </c>
      <c r="R173" s="56">
        <v>42737</v>
      </c>
      <c r="S173" s="56">
        <v>42766</v>
      </c>
      <c r="T173" s="11" t="s">
        <v>74</v>
      </c>
      <c r="U173" s="11" t="s">
        <v>75</v>
      </c>
      <c r="V173" s="11" t="s">
        <v>96</v>
      </c>
      <c r="W173" s="11" t="s">
        <v>97</v>
      </c>
      <c r="X173" s="11" t="s">
        <v>83</v>
      </c>
      <c r="Y173" s="12" t="s">
        <v>121</v>
      </c>
      <c r="Z173" s="12" t="s">
        <v>674</v>
      </c>
      <c r="AA173" s="12" t="s">
        <v>674</v>
      </c>
      <c r="AB173" s="12" t="s">
        <v>674</v>
      </c>
      <c r="AC173" s="12" t="str">
        <f t="shared" si="118"/>
        <v>Radio Trenu S.A de C.V</v>
      </c>
      <c r="AD173" s="81" t="s">
        <v>122</v>
      </c>
      <c r="AE173" s="3" t="s">
        <v>98</v>
      </c>
      <c r="AF173" s="3" t="s">
        <v>855</v>
      </c>
      <c r="AG173" s="11" t="s">
        <v>236</v>
      </c>
      <c r="AH173" s="11" t="s">
        <v>76</v>
      </c>
      <c r="AI173" s="11" t="s">
        <v>76</v>
      </c>
      <c r="AJ173" s="11" t="s">
        <v>469</v>
      </c>
      <c r="AK173" s="59">
        <f t="shared" si="119"/>
        <v>116000</v>
      </c>
      <c r="AL173" s="59">
        <f t="shared" si="117"/>
        <v>116000</v>
      </c>
      <c r="AM173" s="59">
        <v>116000</v>
      </c>
      <c r="AN173" s="11" t="s">
        <v>89</v>
      </c>
      <c r="AO173" s="60">
        <v>28942242.600000001</v>
      </c>
      <c r="AP173" s="26" t="s">
        <v>674</v>
      </c>
      <c r="AQ173" s="59">
        <f t="shared" si="120"/>
        <v>116000</v>
      </c>
      <c r="AR173" s="52">
        <f t="shared" si="121"/>
        <v>42737</v>
      </c>
      <c r="AS173" s="53" t="str">
        <f t="shared" si="122"/>
        <v>TMMEJ/COT/DCS/051/2017</v>
      </c>
      <c r="AT173" s="12" t="str">
        <f t="shared" si="123"/>
        <v>Difusión de la Campaña "Sigue en el Juego"</v>
      </c>
      <c r="AU173" s="18" t="s">
        <v>686</v>
      </c>
      <c r="AV173" s="12" t="s">
        <v>85</v>
      </c>
      <c r="AW173" s="54">
        <f t="shared" si="124"/>
        <v>116000</v>
      </c>
      <c r="AX173" s="54">
        <f t="shared" si="125"/>
        <v>116000</v>
      </c>
      <c r="AY173" s="52">
        <f t="shared" si="126"/>
        <v>42737</v>
      </c>
      <c r="AZ173" s="52">
        <f t="shared" si="127"/>
        <v>42766</v>
      </c>
      <c r="BA173" s="53" t="s">
        <v>470</v>
      </c>
      <c r="BB173" s="91"/>
      <c r="BC173" s="91"/>
      <c r="BD173" s="91"/>
      <c r="BE173" s="91"/>
      <c r="BF173" s="91"/>
      <c r="BG173" s="91"/>
      <c r="BH173" s="91"/>
      <c r="BI173" s="91"/>
      <c r="BJ173" s="91"/>
      <c r="BK173" s="91"/>
      <c r="BL173" s="91"/>
      <c r="BM173" s="91"/>
      <c r="BN173" s="91"/>
      <c r="BO173" s="91"/>
      <c r="BP173" s="91"/>
      <c r="BQ173" s="91"/>
      <c r="BR173" s="91"/>
      <c r="BS173" s="91"/>
      <c r="BT173" s="91"/>
      <c r="BU173" s="91"/>
      <c r="BV173" s="91"/>
      <c r="BW173" s="91"/>
      <c r="BX173" s="91"/>
      <c r="BY173" s="91"/>
      <c r="BZ173" s="91"/>
    </row>
    <row r="174" spans="1:78" s="88" customFormat="1" ht="105" x14ac:dyDescent="0.25">
      <c r="B174" s="11">
        <v>2017</v>
      </c>
      <c r="C174" s="12" t="s">
        <v>117</v>
      </c>
      <c r="D174" s="12" t="s">
        <v>94</v>
      </c>
      <c r="E174" s="12" t="s">
        <v>94</v>
      </c>
      <c r="F174" s="12" t="s">
        <v>232</v>
      </c>
      <c r="G174" s="12" t="s">
        <v>80</v>
      </c>
      <c r="H174" s="12" t="s">
        <v>95</v>
      </c>
      <c r="I174" s="12">
        <v>2017</v>
      </c>
      <c r="J174" s="7" t="s">
        <v>676</v>
      </c>
      <c r="K174" s="11" t="s">
        <v>72</v>
      </c>
      <c r="L174" s="11" t="s">
        <v>73</v>
      </c>
      <c r="M174" s="55">
        <v>116000</v>
      </c>
      <c r="N174" s="11" t="s">
        <v>471</v>
      </c>
      <c r="O174" s="11" t="s">
        <v>854</v>
      </c>
      <c r="P174" s="11" t="s">
        <v>88</v>
      </c>
      <c r="Q174" s="11" t="s">
        <v>81</v>
      </c>
      <c r="R174" s="56">
        <v>42768</v>
      </c>
      <c r="S174" s="56">
        <v>42794</v>
      </c>
      <c r="T174" s="11" t="s">
        <v>74</v>
      </c>
      <c r="U174" s="11" t="s">
        <v>75</v>
      </c>
      <c r="V174" s="11" t="s">
        <v>96</v>
      </c>
      <c r="W174" s="11" t="s">
        <v>97</v>
      </c>
      <c r="X174" s="11" t="s">
        <v>83</v>
      </c>
      <c r="Y174" s="12" t="s">
        <v>121</v>
      </c>
      <c r="Z174" s="12" t="s">
        <v>674</v>
      </c>
      <c r="AA174" s="12" t="s">
        <v>674</v>
      </c>
      <c r="AB174" s="12" t="s">
        <v>674</v>
      </c>
      <c r="AC174" s="12" t="str">
        <f t="shared" si="118"/>
        <v>Radio Trenu S.A de C.V</v>
      </c>
      <c r="AD174" s="81" t="s">
        <v>122</v>
      </c>
      <c r="AE174" s="3" t="s">
        <v>98</v>
      </c>
      <c r="AF174" s="3" t="s">
        <v>855</v>
      </c>
      <c r="AG174" s="11" t="s">
        <v>236</v>
      </c>
      <c r="AH174" s="11" t="s">
        <v>76</v>
      </c>
      <c r="AI174" s="11" t="s">
        <v>76</v>
      </c>
      <c r="AJ174" s="11" t="s">
        <v>472</v>
      </c>
      <c r="AK174" s="59">
        <f t="shared" si="119"/>
        <v>116000</v>
      </c>
      <c r="AL174" s="59">
        <f t="shared" si="117"/>
        <v>116000</v>
      </c>
      <c r="AM174" s="59">
        <v>116000</v>
      </c>
      <c r="AN174" s="11" t="s">
        <v>89</v>
      </c>
      <c r="AO174" s="60">
        <v>28942242.600000001</v>
      </c>
      <c r="AP174" s="26" t="s">
        <v>674</v>
      </c>
      <c r="AQ174" s="59">
        <f t="shared" si="120"/>
        <v>116000</v>
      </c>
      <c r="AR174" s="52">
        <f t="shared" si="121"/>
        <v>42768</v>
      </c>
      <c r="AS174" s="53" t="str">
        <f t="shared" si="122"/>
        <v>TMMEJ/COT/DCS/052/2017</v>
      </c>
      <c r="AT174" s="12" t="str">
        <f t="shared" si="123"/>
        <v>Difusión de la Campaña "Predial y Descuentos 2017"</v>
      </c>
      <c r="AU174" s="18" t="s">
        <v>686</v>
      </c>
      <c r="AV174" s="12" t="s">
        <v>85</v>
      </c>
      <c r="AW174" s="54">
        <f t="shared" si="124"/>
        <v>116000</v>
      </c>
      <c r="AX174" s="54">
        <f t="shared" si="125"/>
        <v>116000</v>
      </c>
      <c r="AY174" s="52">
        <f t="shared" si="126"/>
        <v>42768</v>
      </c>
      <c r="AZ174" s="52">
        <f t="shared" si="127"/>
        <v>42794</v>
      </c>
      <c r="BA174" s="53" t="s">
        <v>473</v>
      </c>
      <c r="BB174" s="91"/>
      <c r="BC174" s="91"/>
      <c r="BD174" s="91"/>
      <c r="BE174" s="91"/>
      <c r="BF174" s="91"/>
      <c r="BG174" s="91"/>
      <c r="BH174" s="91"/>
      <c r="BI174" s="91"/>
      <c r="BJ174" s="91"/>
      <c r="BK174" s="91"/>
      <c r="BL174" s="91"/>
      <c r="BM174" s="91"/>
      <c r="BN174" s="91"/>
      <c r="BO174" s="91"/>
      <c r="BP174" s="91"/>
      <c r="BQ174" s="91"/>
      <c r="BR174" s="91"/>
      <c r="BS174" s="91"/>
      <c r="BT174" s="91"/>
      <c r="BU174" s="91"/>
      <c r="BV174" s="91"/>
      <c r="BW174" s="91"/>
      <c r="BX174" s="91"/>
      <c r="BY174" s="91"/>
      <c r="BZ174" s="91"/>
    </row>
    <row r="175" spans="1:78" s="78" customFormat="1" ht="105" hidden="1" x14ac:dyDescent="0.25">
      <c r="A175" s="88"/>
      <c r="B175" s="11">
        <v>2017</v>
      </c>
      <c r="C175" s="12" t="s">
        <v>117</v>
      </c>
      <c r="D175" s="12" t="s">
        <v>94</v>
      </c>
      <c r="E175" s="12" t="s">
        <v>94</v>
      </c>
      <c r="F175" s="12" t="s">
        <v>232</v>
      </c>
      <c r="G175" s="12" t="s">
        <v>80</v>
      </c>
      <c r="H175" s="12" t="s">
        <v>95</v>
      </c>
      <c r="I175" s="12">
        <v>2017</v>
      </c>
      <c r="J175" s="7" t="s">
        <v>676</v>
      </c>
      <c r="K175" s="11" t="s">
        <v>72</v>
      </c>
      <c r="L175" s="11" t="s">
        <v>73</v>
      </c>
      <c r="M175" s="55">
        <v>93000</v>
      </c>
      <c r="N175" s="11" t="s">
        <v>474</v>
      </c>
      <c r="O175" s="11" t="s">
        <v>854</v>
      </c>
      <c r="P175" s="11" t="s">
        <v>88</v>
      </c>
      <c r="Q175" s="11" t="s">
        <v>81</v>
      </c>
      <c r="R175" s="56">
        <v>42767</v>
      </c>
      <c r="S175" s="56">
        <v>42794</v>
      </c>
      <c r="T175" s="11" t="s">
        <v>74</v>
      </c>
      <c r="U175" s="11" t="s">
        <v>75</v>
      </c>
      <c r="V175" s="11" t="s">
        <v>96</v>
      </c>
      <c r="W175" s="11" t="s">
        <v>97</v>
      </c>
      <c r="X175" s="11" t="s">
        <v>83</v>
      </c>
      <c r="Y175" s="12" t="s">
        <v>475</v>
      </c>
      <c r="Z175" s="12" t="s">
        <v>231</v>
      </c>
      <c r="AA175" s="12" t="s">
        <v>231</v>
      </c>
      <c r="AB175" s="12" t="s">
        <v>231</v>
      </c>
      <c r="AC175" s="12" t="str">
        <f t="shared" si="118"/>
        <v>TV Azteca S.A de C.V</v>
      </c>
      <c r="AD175" s="81" t="s">
        <v>476</v>
      </c>
      <c r="AE175" s="3" t="s">
        <v>98</v>
      </c>
      <c r="AF175" s="3" t="s">
        <v>855</v>
      </c>
      <c r="AG175" s="11" t="s">
        <v>236</v>
      </c>
      <c r="AH175" s="11" t="s">
        <v>76</v>
      </c>
      <c r="AI175" s="11" t="s">
        <v>76</v>
      </c>
      <c r="AJ175" s="11" t="s">
        <v>888</v>
      </c>
      <c r="AK175" s="59">
        <f t="shared" si="119"/>
        <v>93000</v>
      </c>
      <c r="AL175" s="59">
        <f t="shared" si="117"/>
        <v>93000</v>
      </c>
      <c r="AM175" s="59">
        <v>93000</v>
      </c>
      <c r="AN175" s="11" t="s">
        <v>89</v>
      </c>
      <c r="AO175" s="60">
        <v>28942242.600000001</v>
      </c>
      <c r="AP175" s="26" t="s">
        <v>674</v>
      </c>
      <c r="AQ175" s="59">
        <f t="shared" si="120"/>
        <v>93000</v>
      </c>
      <c r="AR175" s="52">
        <f t="shared" si="121"/>
        <v>42767</v>
      </c>
      <c r="AS175" s="53" t="str">
        <f t="shared" si="122"/>
        <v>TMMEJ/COT/DCS/017/2017</v>
      </c>
      <c r="AT175" s="12" t="str">
        <f t="shared" si="123"/>
        <v>Difusión de  Proyectos y Obras del H. Ayuntamiento de Morelia en el Diario de Morelia</v>
      </c>
      <c r="AU175" s="18" t="s">
        <v>686</v>
      </c>
      <c r="AV175" s="12" t="s">
        <v>85</v>
      </c>
      <c r="AW175" s="54">
        <f t="shared" si="124"/>
        <v>93000</v>
      </c>
      <c r="AX175" s="54">
        <f t="shared" si="125"/>
        <v>93000</v>
      </c>
      <c r="AY175" s="52">
        <f t="shared" si="126"/>
        <v>42767</v>
      </c>
      <c r="AZ175" s="52">
        <f t="shared" si="127"/>
        <v>42794</v>
      </c>
      <c r="BA175" s="53" t="s">
        <v>477</v>
      </c>
      <c r="BB175" s="91"/>
      <c r="BC175" s="91"/>
      <c r="BD175" s="91"/>
      <c r="BE175" s="91"/>
      <c r="BF175" s="91"/>
      <c r="BG175" s="91"/>
      <c r="BH175" s="91"/>
      <c r="BI175" s="91"/>
      <c r="BJ175" s="91"/>
      <c r="BK175" s="91"/>
      <c r="BL175" s="91"/>
      <c r="BM175" s="91"/>
      <c r="BN175" s="91"/>
      <c r="BO175" s="91"/>
      <c r="BP175" s="91"/>
      <c r="BQ175" s="91"/>
      <c r="BR175" s="91"/>
      <c r="BS175" s="91"/>
      <c r="BT175" s="91"/>
      <c r="BU175" s="91"/>
      <c r="BV175" s="91"/>
      <c r="BW175" s="91"/>
      <c r="BX175" s="91"/>
      <c r="BY175" s="91"/>
      <c r="BZ175" s="91"/>
    </row>
    <row r="176" spans="1:78" s="88" customFormat="1" ht="105" x14ac:dyDescent="0.25">
      <c r="B176" s="11">
        <v>2017</v>
      </c>
      <c r="C176" s="12" t="s">
        <v>117</v>
      </c>
      <c r="D176" s="12" t="s">
        <v>94</v>
      </c>
      <c r="E176" s="12" t="s">
        <v>94</v>
      </c>
      <c r="F176" s="12" t="s">
        <v>232</v>
      </c>
      <c r="G176" s="12" t="s">
        <v>80</v>
      </c>
      <c r="H176" s="12" t="s">
        <v>95</v>
      </c>
      <c r="I176" s="12">
        <v>2017</v>
      </c>
      <c r="J176" s="7" t="s">
        <v>676</v>
      </c>
      <c r="K176" s="11" t="s">
        <v>72</v>
      </c>
      <c r="L176" s="11" t="s">
        <v>73</v>
      </c>
      <c r="M176" s="55">
        <v>56000</v>
      </c>
      <c r="N176" s="11" t="s">
        <v>662</v>
      </c>
      <c r="O176" s="11" t="s">
        <v>854</v>
      </c>
      <c r="P176" s="11" t="s">
        <v>88</v>
      </c>
      <c r="Q176" s="11" t="s">
        <v>81</v>
      </c>
      <c r="R176" s="56">
        <v>42887</v>
      </c>
      <c r="S176" s="56">
        <v>43100</v>
      </c>
      <c r="T176" s="11" t="s">
        <v>74</v>
      </c>
      <c r="U176" s="11" t="s">
        <v>75</v>
      </c>
      <c r="V176" s="11" t="s">
        <v>96</v>
      </c>
      <c r="W176" s="11" t="s">
        <v>97</v>
      </c>
      <c r="X176" s="11" t="s">
        <v>83</v>
      </c>
      <c r="Y176" s="12" t="s">
        <v>674</v>
      </c>
      <c r="Z176" s="57" t="s">
        <v>858</v>
      </c>
      <c r="AA176" s="57" t="s">
        <v>552</v>
      </c>
      <c r="AB176" s="57" t="s">
        <v>553</v>
      </c>
      <c r="AC176" s="12" t="str">
        <f t="shared" si="118"/>
        <v>N/D</v>
      </c>
      <c r="AD176" s="58" t="s">
        <v>663</v>
      </c>
      <c r="AE176" s="3" t="s">
        <v>98</v>
      </c>
      <c r="AF176" s="3" t="s">
        <v>855</v>
      </c>
      <c r="AG176" s="11" t="s">
        <v>236</v>
      </c>
      <c r="AH176" s="11" t="s">
        <v>201</v>
      </c>
      <c r="AI176" s="11" t="s">
        <v>201</v>
      </c>
      <c r="AJ176" s="11" t="s">
        <v>664</v>
      </c>
      <c r="AK176" s="59">
        <f t="shared" si="119"/>
        <v>56000</v>
      </c>
      <c r="AL176" s="59">
        <f t="shared" si="117"/>
        <v>56000</v>
      </c>
      <c r="AM176" s="59">
        <f>8000*2</f>
        <v>16000</v>
      </c>
      <c r="AN176" s="11" t="s">
        <v>202</v>
      </c>
      <c r="AO176" s="60">
        <v>5995511.7599999998</v>
      </c>
      <c r="AP176" s="26" t="s">
        <v>674</v>
      </c>
      <c r="AQ176" s="59">
        <f t="shared" si="120"/>
        <v>56000</v>
      </c>
      <c r="AR176" s="52">
        <f t="shared" si="121"/>
        <v>42887</v>
      </c>
      <c r="AS176" s="53" t="str">
        <f t="shared" si="122"/>
        <v>TMMEJ/COT/DCS/054/2017</v>
      </c>
      <c r="AT176" s="12" t="str">
        <f t="shared" si="123"/>
        <v>Difusión de mensajes sobre programas y actividades del H. Ayuntamiento de Morelia, en medio electrónico.</v>
      </c>
      <c r="AU176" s="18" t="s">
        <v>686</v>
      </c>
      <c r="AV176" s="12" t="s">
        <v>85</v>
      </c>
      <c r="AW176" s="54">
        <f t="shared" si="124"/>
        <v>56000</v>
      </c>
      <c r="AX176" s="54">
        <f t="shared" si="125"/>
        <v>56000</v>
      </c>
      <c r="AY176" s="52">
        <f t="shared" si="126"/>
        <v>42887</v>
      </c>
      <c r="AZ176" s="52">
        <f t="shared" si="127"/>
        <v>43100</v>
      </c>
      <c r="BA176" s="53" t="s">
        <v>665</v>
      </c>
      <c r="BB176" s="91"/>
      <c r="BC176" s="91"/>
      <c r="BD176" s="91"/>
      <c r="BE176" s="91"/>
      <c r="BF176" s="91"/>
      <c r="BG176" s="91"/>
      <c r="BH176" s="91"/>
      <c r="BI176" s="91"/>
      <c r="BJ176" s="91"/>
      <c r="BK176" s="91"/>
      <c r="BL176" s="91"/>
      <c r="BM176" s="91"/>
      <c r="BN176" s="91"/>
      <c r="BO176" s="91"/>
      <c r="BP176" s="91"/>
      <c r="BQ176" s="91"/>
      <c r="BR176" s="91"/>
      <c r="BS176" s="91"/>
      <c r="BT176" s="91"/>
      <c r="BU176" s="91"/>
      <c r="BV176" s="91"/>
      <c r="BW176" s="91"/>
      <c r="BX176" s="91"/>
      <c r="BY176" s="91"/>
      <c r="BZ176" s="91"/>
    </row>
    <row r="177" spans="1:78" s="88" customFormat="1" ht="105" x14ac:dyDescent="0.25">
      <c r="B177" s="11">
        <v>2017</v>
      </c>
      <c r="C177" s="12" t="s">
        <v>117</v>
      </c>
      <c r="D177" s="12" t="s">
        <v>94</v>
      </c>
      <c r="E177" s="12" t="s">
        <v>94</v>
      </c>
      <c r="F177" s="12" t="s">
        <v>232</v>
      </c>
      <c r="G177" s="12" t="s">
        <v>80</v>
      </c>
      <c r="H177" s="12" t="s">
        <v>95</v>
      </c>
      <c r="I177" s="12"/>
      <c r="J177" s="7" t="s">
        <v>676</v>
      </c>
      <c r="K177" s="11" t="s">
        <v>72</v>
      </c>
      <c r="L177" s="11" t="s">
        <v>73</v>
      </c>
      <c r="M177" s="55">
        <v>300000</v>
      </c>
      <c r="N177" s="11" t="s">
        <v>260</v>
      </c>
      <c r="O177" s="11" t="s">
        <v>84</v>
      </c>
      <c r="P177" s="11" t="s">
        <v>88</v>
      </c>
      <c r="Q177" s="11" t="s">
        <v>81</v>
      </c>
      <c r="R177" s="56">
        <v>42736</v>
      </c>
      <c r="S177" s="56">
        <v>42916</v>
      </c>
      <c r="T177" s="11" t="s">
        <v>74</v>
      </c>
      <c r="U177" s="11" t="s">
        <v>75</v>
      </c>
      <c r="V177" s="11" t="s">
        <v>96</v>
      </c>
      <c r="W177" s="11" t="s">
        <v>97</v>
      </c>
      <c r="X177" s="11" t="s">
        <v>83</v>
      </c>
      <c r="Y177" s="12" t="s">
        <v>261</v>
      </c>
      <c r="Z177" s="57" t="s">
        <v>674</v>
      </c>
      <c r="AA177" s="57" t="s">
        <v>674</v>
      </c>
      <c r="AB177" s="57" t="s">
        <v>674</v>
      </c>
      <c r="AC177" s="12" t="str">
        <f t="shared" si="118"/>
        <v>Trade Web S. de R.L de C.V</v>
      </c>
      <c r="AD177" s="58" t="s">
        <v>263</v>
      </c>
      <c r="AE177" s="3" t="s">
        <v>98</v>
      </c>
      <c r="AF177" s="3" t="s">
        <v>855</v>
      </c>
      <c r="AG177" s="11" t="s">
        <v>236</v>
      </c>
      <c r="AH177" s="11" t="s">
        <v>201</v>
      </c>
      <c r="AI177" s="11" t="s">
        <v>201</v>
      </c>
      <c r="AJ177" s="11" t="s">
        <v>264</v>
      </c>
      <c r="AK177" s="59">
        <f t="shared" si="119"/>
        <v>300000</v>
      </c>
      <c r="AL177" s="59">
        <f t="shared" si="117"/>
        <v>300000</v>
      </c>
      <c r="AM177" s="59">
        <f>50000*6</f>
        <v>300000</v>
      </c>
      <c r="AN177" s="11" t="s">
        <v>202</v>
      </c>
      <c r="AO177" s="60">
        <v>5995511.7599999998</v>
      </c>
      <c r="AP177" s="26" t="s">
        <v>674</v>
      </c>
      <c r="AQ177" s="59">
        <f t="shared" si="120"/>
        <v>300000</v>
      </c>
      <c r="AR177" s="52">
        <f t="shared" si="121"/>
        <v>42736</v>
      </c>
      <c r="AS177" s="53" t="str">
        <f t="shared" si="122"/>
        <v>SA/DCS/S/121/2017</v>
      </c>
      <c r="AT177" s="12" t="str">
        <f t="shared" si="123"/>
        <v>Servicio de Difusión de mensajes, programas, actividades y campañas del H. Ayuntamiento de Morelia.</v>
      </c>
      <c r="AU177" s="18" t="s">
        <v>686</v>
      </c>
      <c r="AV177" s="12" t="s">
        <v>85</v>
      </c>
      <c r="AW177" s="54">
        <f t="shared" si="124"/>
        <v>300000</v>
      </c>
      <c r="AX177" s="54">
        <f t="shared" si="125"/>
        <v>300000</v>
      </c>
      <c r="AY177" s="52">
        <f t="shared" si="126"/>
        <v>42736</v>
      </c>
      <c r="AZ177" s="52">
        <f t="shared" si="127"/>
        <v>42916</v>
      </c>
      <c r="BA177" s="53" t="s">
        <v>265</v>
      </c>
      <c r="BB177" s="91"/>
      <c r="BC177" s="91"/>
      <c r="BD177" s="91"/>
      <c r="BE177" s="91"/>
      <c r="BF177" s="91"/>
      <c r="BG177" s="91"/>
      <c r="BH177" s="91"/>
      <c r="BI177" s="91"/>
      <c r="BJ177" s="91"/>
      <c r="BK177" s="91"/>
      <c r="BL177" s="91"/>
      <c r="BM177" s="91"/>
      <c r="BN177" s="91"/>
      <c r="BO177" s="91"/>
      <c r="BP177" s="91"/>
      <c r="BQ177" s="91"/>
      <c r="BR177" s="91"/>
      <c r="BS177" s="91"/>
      <c r="BT177" s="91"/>
      <c r="BU177" s="91"/>
      <c r="BV177" s="91"/>
      <c r="BW177" s="91"/>
      <c r="BX177" s="91"/>
      <c r="BY177" s="91"/>
      <c r="BZ177" s="91"/>
    </row>
    <row r="178" spans="1:78" s="78" customFormat="1" ht="147.75" customHeight="1" x14ac:dyDescent="0.25">
      <c r="A178" s="88"/>
      <c r="B178" s="11">
        <v>2017</v>
      </c>
      <c r="C178" s="12" t="s">
        <v>117</v>
      </c>
      <c r="D178" s="12" t="s">
        <v>94</v>
      </c>
      <c r="E178" s="12" t="s">
        <v>94</v>
      </c>
      <c r="F178" s="12" t="s">
        <v>232</v>
      </c>
      <c r="G178" s="12" t="s">
        <v>80</v>
      </c>
      <c r="H178" s="12" t="s">
        <v>95</v>
      </c>
      <c r="I178" s="12">
        <v>2017</v>
      </c>
      <c r="J178" s="7" t="s">
        <v>676</v>
      </c>
      <c r="K178" s="11" t="s">
        <v>72</v>
      </c>
      <c r="L178" s="11" t="s">
        <v>73</v>
      </c>
      <c r="M178" s="55">
        <v>141000</v>
      </c>
      <c r="N178" s="11" t="s">
        <v>173</v>
      </c>
      <c r="O178" s="11" t="s">
        <v>84</v>
      </c>
      <c r="P178" s="11" t="s">
        <v>88</v>
      </c>
      <c r="Q178" s="11" t="s">
        <v>81</v>
      </c>
      <c r="R178" s="56">
        <v>42736</v>
      </c>
      <c r="S178" s="56">
        <v>42766</v>
      </c>
      <c r="T178" s="11" t="s">
        <v>74</v>
      </c>
      <c r="U178" s="11" t="s">
        <v>75</v>
      </c>
      <c r="V178" s="11" t="s">
        <v>96</v>
      </c>
      <c r="W178" s="11" t="s">
        <v>97</v>
      </c>
      <c r="X178" s="11" t="s">
        <v>83</v>
      </c>
      <c r="Y178" s="12" t="s">
        <v>674</v>
      </c>
      <c r="Z178" s="12" t="s">
        <v>139</v>
      </c>
      <c r="AA178" s="12" t="s">
        <v>140</v>
      </c>
      <c r="AB178" s="12" t="s">
        <v>141</v>
      </c>
      <c r="AC178" s="12" t="str">
        <f t="shared" si="118"/>
        <v>N/D</v>
      </c>
      <c r="AD178" s="58" t="s">
        <v>142</v>
      </c>
      <c r="AE178" s="3" t="s">
        <v>98</v>
      </c>
      <c r="AF178" s="3" t="s">
        <v>855</v>
      </c>
      <c r="AG178" s="11" t="s">
        <v>236</v>
      </c>
      <c r="AH178" s="11" t="s">
        <v>201</v>
      </c>
      <c r="AI178" s="11" t="s">
        <v>201</v>
      </c>
      <c r="AJ178" s="11" t="s">
        <v>860</v>
      </c>
      <c r="AK178" s="59">
        <f t="shared" si="119"/>
        <v>141000</v>
      </c>
      <c r="AL178" s="59">
        <f t="shared" ref="AL178:AL209" si="128">AK178</f>
        <v>141000</v>
      </c>
      <c r="AM178" s="59">
        <v>141000</v>
      </c>
      <c r="AN178" s="11" t="s">
        <v>202</v>
      </c>
      <c r="AO178" s="60">
        <v>5995511.7599999998</v>
      </c>
      <c r="AP178" s="26" t="s">
        <v>674</v>
      </c>
      <c r="AQ178" s="59">
        <f t="shared" si="120"/>
        <v>141000</v>
      </c>
      <c r="AR178" s="52">
        <f t="shared" si="121"/>
        <v>42736</v>
      </c>
      <c r="AS178" s="53" t="str">
        <f t="shared" si="122"/>
        <v>SA/DCS/S/111/2017</v>
      </c>
      <c r="AT178" s="12" t="str">
        <f t="shared" si="123"/>
        <v>Servicios de Divulgación de los proyectos, avances de las diferentes actividades con las que trabaja el H. Ayuntamiento de Morelia.</v>
      </c>
      <c r="AU178" s="18" t="s">
        <v>686</v>
      </c>
      <c r="AV178" s="12" t="s">
        <v>85</v>
      </c>
      <c r="AW178" s="54">
        <f t="shared" si="124"/>
        <v>141000</v>
      </c>
      <c r="AX178" s="54">
        <f t="shared" si="125"/>
        <v>141000</v>
      </c>
      <c r="AY178" s="52">
        <f t="shared" si="126"/>
        <v>42736</v>
      </c>
      <c r="AZ178" s="52">
        <f t="shared" si="127"/>
        <v>42766</v>
      </c>
      <c r="BA178" s="53">
        <v>2433</v>
      </c>
      <c r="BB178" s="91"/>
      <c r="BC178" s="91"/>
      <c r="BD178" s="91"/>
      <c r="BE178" s="91"/>
      <c r="BF178" s="91"/>
      <c r="BG178" s="91"/>
      <c r="BH178" s="91"/>
      <c r="BI178" s="91"/>
      <c r="BJ178" s="91"/>
      <c r="BK178" s="91"/>
      <c r="BL178" s="91"/>
      <c r="BM178" s="91"/>
      <c r="BN178" s="91"/>
      <c r="BO178" s="91"/>
      <c r="BP178" s="91"/>
      <c r="BQ178" s="91"/>
      <c r="BR178" s="91"/>
      <c r="BS178" s="91"/>
      <c r="BT178" s="91"/>
      <c r="BU178" s="91"/>
      <c r="BV178" s="91"/>
      <c r="BW178" s="91"/>
      <c r="BX178" s="91"/>
      <c r="BY178" s="91"/>
      <c r="BZ178" s="91"/>
    </row>
    <row r="179" spans="1:78" s="88" customFormat="1" ht="145.5" customHeight="1" x14ac:dyDescent="0.25">
      <c r="B179" s="11">
        <v>2017</v>
      </c>
      <c r="C179" s="12" t="s">
        <v>117</v>
      </c>
      <c r="D179" s="12" t="s">
        <v>94</v>
      </c>
      <c r="E179" s="12" t="s">
        <v>94</v>
      </c>
      <c r="F179" s="12" t="s">
        <v>232</v>
      </c>
      <c r="G179" s="12" t="s">
        <v>80</v>
      </c>
      <c r="H179" s="12" t="s">
        <v>95</v>
      </c>
      <c r="I179" s="12">
        <v>2017</v>
      </c>
      <c r="J179" s="7" t="s">
        <v>676</v>
      </c>
      <c r="K179" s="11" t="s">
        <v>72</v>
      </c>
      <c r="L179" s="11" t="s">
        <v>73</v>
      </c>
      <c r="M179" s="55">
        <v>348000</v>
      </c>
      <c r="N179" s="11" t="s">
        <v>174</v>
      </c>
      <c r="O179" s="11" t="s">
        <v>84</v>
      </c>
      <c r="P179" s="11" t="s">
        <v>88</v>
      </c>
      <c r="Q179" s="11" t="s">
        <v>81</v>
      </c>
      <c r="R179" s="56">
        <v>42767</v>
      </c>
      <c r="S179" s="56">
        <v>42855</v>
      </c>
      <c r="T179" s="11" t="s">
        <v>74</v>
      </c>
      <c r="U179" s="11" t="s">
        <v>75</v>
      </c>
      <c r="V179" s="11" t="s">
        <v>96</v>
      </c>
      <c r="W179" s="11" t="s">
        <v>97</v>
      </c>
      <c r="X179" s="11" t="s">
        <v>83</v>
      </c>
      <c r="Y179" s="12" t="s">
        <v>674</v>
      </c>
      <c r="Z179" s="12" t="s">
        <v>139</v>
      </c>
      <c r="AA179" s="12" t="s">
        <v>140</v>
      </c>
      <c r="AB179" s="12" t="s">
        <v>141</v>
      </c>
      <c r="AC179" s="12" t="str">
        <f t="shared" si="118"/>
        <v>N/D</v>
      </c>
      <c r="AD179" s="58" t="s">
        <v>142</v>
      </c>
      <c r="AE179" s="3" t="s">
        <v>98</v>
      </c>
      <c r="AF179" s="3" t="s">
        <v>855</v>
      </c>
      <c r="AG179" s="11" t="s">
        <v>236</v>
      </c>
      <c r="AH179" s="11" t="s">
        <v>201</v>
      </c>
      <c r="AI179" s="11" t="s">
        <v>201</v>
      </c>
      <c r="AJ179" s="11" t="s">
        <v>860</v>
      </c>
      <c r="AK179" s="59">
        <f t="shared" si="119"/>
        <v>348000</v>
      </c>
      <c r="AL179" s="59">
        <f t="shared" si="128"/>
        <v>348000</v>
      </c>
      <c r="AM179" s="59">
        <f>116000*3</f>
        <v>348000</v>
      </c>
      <c r="AN179" s="11" t="s">
        <v>202</v>
      </c>
      <c r="AO179" s="60">
        <v>5995511.7599999998</v>
      </c>
      <c r="AP179" s="26" t="s">
        <v>674</v>
      </c>
      <c r="AQ179" s="59">
        <f t="shared" si="120"/>
        <v>348000</v>
      </c>
      <c r="AR179" s="52">
        <f t="shared" si="121"/>
        <v>42767</v>
      </c>
      <c r="AS179" s="53" t="str">
        <f t="shared" si="122"/>
        <v>SA/DCS/S/112/2017</v>
      </c>
      <c r="AT179" s="12" t="str">
        <f t="shared" si="123"/>
        <v>Servicios de Divulgación de los proyectos, avances de las diferentes actividades con las que trabaja el H. Ayuntamiento de Morelia.</v>
      </c>
      <c r="AU179" s="18" t="s">
        <v>686</v>
      </c>
      <c r="AV179" s="12" t="s">
        <v>85</v>
      </c>
      <c r="AW179" s="54">
        <f t="shared" si="124"/>
        <v>348000</v>
      </c>
      <c r="AX179" s="54">
        <f t="shared" si="125"/>
        <v>348000</v>
      </c>
      <c r="AY179" s="52">
        <f t="shared" si="126"/>
        <v>42767</v>
      </c>
      <c r="AZ179" s="52">
        <f t="shared" si="127"/>
        <v>42855</v>
      </c>
      <c r="BA179" s="53" t="s">
        <v>145</v>
      </c>
      <c r="BB179" s="91"/>
      <c r="BC179" s="91"/>
      <c r="BD179" s="91"/>
      <c r="BE179" s="91"/>
      <c r="BF179" s="91"/>
      <c r="BG179" s="91"/>
      <c r="BH179" s="91"/>
      <c r="BI179" s="91"/>
      <c r="BJ179" s="91"/>
      <c r="BK179" s="91"/>
      <c r="BL179" s="91"/>
      <c r="BM179" s="91"/>
      <c r="BN179" s="91"/>
      <c r="BO179" s="91"/>
      <c r="BP179" s="91"/>
      <c r="BQ179" s="91"/>
      <c r="BR179" s="91"/>
      <c r="BS179" s="91"/>
      <c r="BT179" s="91"/>
      <c r="BU179" s="91"/>
      <c r="BV179" s="91"/>
      <c r="BW179" s="91"/>
      <c r="BX179" s="91"/>
      <c r="BY179" s="91"/>
      <c r="BZ179" s="91"/>
    </row>
    <row r="180" spans="1:78" s="78" customFormat="1" ht="105" x14ac:dyDescent="0.25">
      <c r="A180" s="88"/>
      <c r="B180" s="11">
        <v>2017</v>
      </c>
      <c r="C180" s="12" t="s">
        <v>117</v>
      </c>
      <c r="D180" s="12" t="s">
        <v>94</v>
      </c>
      <c r="E180" s="12" t="s">
        <v>94</v>
      </c>
      <c r="F180" s="12" t="s">
        <v>232</v>
      </c>
      <c r="G180" s="12" t="s">
        <v>80</v>
      </c>
      <c r="H180" s="12" t="s">
        <v>95</v>
      </c>
      <c r="I180" s="12">
        <v>2017</v>
      </c>
      <c r="J180" s="7" t="s">
        <v>676</v>
      </c>
      <c r="K180" s="11" t="s">
        <v>72</v>
      </c>
      <c r="L180" s="11" t="s">
        <v>73</v>
      </c>
      <c r="M180" s="55">
        <v>300000</v>
      </c>
      <c r="N180" s="11" t="s">
        <v>180</v>
      </c>
      <c r="O180" s="11" t="s">
        <v>84</v>
      </c>
      <c r="P180" s="11" t="s">
        <v>88</v>
      </c>
      <c r="Q180" s="11" t="s">
        <v>81</v>
      </c>
      <c r="R180" s="56">
        <v>42736</v>
      </c>
      <c r="S180" s="56">
        <v>42916</v>
      </c>
      <c r="T180" s="11" t="s">
        <v>74</v>
      </c>
      <c r="U180" s="11" t="s">
        <v>75</v>
      </c>
      <c r="V180" s="11" t="s">
        <v>96</v>
      </c>
      <c r="W180" s="11" t="s">
        <v>97</v>
      </c>
      <c r="X180" s="11" t="s">
        <v>83</v>
      </c>
      <c r="Y180" s="12" t="s">
        <v>861</v>
      </c>
      <c r="Z180" s="12" t="s">
        <v>674</v>
      </c>
      <c r="AA180" s="12" t="s">
        <v>674</v>
      </c>
      <c r="AB180" s="12" t="s">
        <v>674</v>
      </c>
      <c r="AC180" s="12" t="str">
        <f t="shared" si="118"/>
        <v>Servicios y Asesoría Publicitaria Siglo XXI S.A de C.V</v>
      </c>
      <c r="AD180" s="58" t="s">
        <v>181</v>
      </c>
      <c r="AE180" s="3" t="s">
        <v>98</v>
      </c>
      <c r="AF180" s="3" t="s">
        <v>855</v>
      </c>
      <c r="AG180" s="11" t="s">
        <v>236</v>
      </c>
      <c r="AH180" s="11" t="s">
        <v>201</v>
      </c>
      <c r="AI180" s="11" t="s">
        <v>201</v>
      </c>
      <c r="AJ180" s="11" t="s">
        <v>241</v>
      </c>
      <c r="AK180" s="59">
        <f t="shared" si="119"/>
        <v>300000</v>
      </c>
      <c r="AL180" s="59">
        <f t="shared" si="128"/>
        <v>300000</v>
      </c>
      <c r="AM180" s="59">
        <f>50000*6</f>
        <v>300000</v>
      </c>
      <c r="AN180" s="11" t="s">
        <v>202</v>
      </c>
      <c r="AO180" s="60">
        <v>5995511.7599999998</v>
      </c>
      <c r="AP180" s="26" t="s">
        <v>674</v>
      </c>
      <c r="AQ180" s="59">
        <f t="shared" si="120"/>
        <v>300000</v>
      </c>
      <c r="AR180" s="52">
        <f t="shared" si="121"/>
        <v>42736</v>
      </c>
      <c r="AS180" s="53" t="str">
        <f t="shared" si="122"/>
        <v>SA/DCS/S/71/2017</v>
      </c>
      <c r="AT180" s="12" t="str">
        <f t="shared" si="123"/>
        <v>Servicios de Difusión de mensajes, programas, actividades y Campañas del H. Ayuntamiento de Morelia.</v>
      </c>
      <c r="AU180" s="18" t="s">
        <v>686</v>
      </c>
      <c r="AV180" s="12" t="s">
        <v>85</v>
      </c>
      <c r="AW180" s="54">
        <f t="shared" si="124"/>
        <v>300000</v>
      </c>
      <c r="AX180" s="54">
        <f t="shared" si="125"/>
        <v>300000</v>
      </c>
      <c r="AY180" s="52">
        <f t="shared" si="126"/>
        <v>42736</v>
      </c>
      <c r="AZ180" s="52">
        <f t="shared" si="127"/>
        <v>42916</v>
      </c>
      <c r="BA180" s="53" t="s">
        <v>249</v>
      </c>
      <c r="BB180" s="91"/>
      <c r="BC180" s="91"/>
      <c r="BD180" s="91"/>
      <c r="BE180" s="91"/>
      <c r="BF180" s="91"/>
      <c r="BG180" s="91"/>
      <c r="BH180" s="91"/>
      <c r="BI180" s="91"/>
      <c r="BJ180" s="91"/>
      <c r="BK180" s="91"/>
      <c r="BL180" s="91"/>
      <c r="BM180" s="91"/>
      <c r="BN180" s="91"/>
      <c r="BO180" s="91"/>
      <c r="BP180" s="91"/>
      <c r="BQ180" s="91"/>
      <c r="BR180" s="91"/>
      <c r="BS180" s="91"/>
      <c r="BT180" s="91"/>
      <c r="BU180" s="91"/>
      <c r="BV180" s="91"/>
      <c r="BW180" s="91"/>
      <c r="BX180" s="91"/>
      <c r="BY180" s="91"/>
      <c r="BZ180" s="91"/>
    </row>
    <row r="181" spans="1:78" s="78" customFormat="1" ht="105" x14ac:dyDescent="0.25">
      <c r="A181" s="88"/>
      <c r="B181" s="11">
        <v>2017</v>
      </c>
      <c r="C181" s="12" t="s">
        <v>117</v>
      </c>
      <c r="D181" s="12" t="s">
        <v>94</v>
      </c>
      <c r="E181" s="12" t="s">
        <v>94</v>
      </c>
      <c r="F181" s="12" t="s">
        <v>232</v>
      </c>
      <c r="G181" s="12" t="s">
        <v>80</v>
      </c>
      <c r="H181" s="12" t="s">
        <v>95</v>
      </c>
      <c r="I181" s="12">
        <v>2017</v>
      </c>
      <c r="J181" s="7" t="s">
        <v>676</v>
      </c>
      <c r="K181" s="11" t="s">
        <v>72</v>
      </c>
      <c r="L181" s="11" t="s">
        <v>73</v>
      </c>
      <c r="M181" s="55">
        <v>180000</v>
      </c>
      <c r="N181" s="11" t="s">
        <v>185</v>
      </c>
      <c r="O181" s="11" t="s">
        <v>84</v>
      </c>
      <c r="P181" s="11" t="s">
        <v>88</v>
      </c>
      <c r="Q181" s="11" t="s">
        <v>81</v>
      </c>
      <c r="R181" s="56">
        <v>42736</v>
      </c>
      <c r="S181" s="56">
        <v>43100</v>
      </c>
      <c r="T181" s="11" t="s">
        <v>74</v>
      </c>
      <c r="U181" s="11" t="s">
        <v>75</v>
      </c>
      <c r="V181" s="11" t="s">
        <v>96</v>
      </c>
      <c r="W181" s="11" t="s">
        <v>97</v>
      </c>
      <c r="X181" s="11" t="s">
        <v>83</v>
      </c>
      <c r="Y181" s="12" t="s">
        <v>674</v>
      </c>
      <c r="Z181" s="12" t="s">
        <v>186</v>
      </c>
      <c r="AA181" s="12" t="s">
        <v>187</v>
      </c>
      <c r="AB181" s="12" t="s">
        <v>862</v>
      </c>
      <c r="AC181" s="12" t="str">
        <f t="shared" si="118"/>
        <v>N/D</v>
      </c>
      <c r="AD181" s="58" t="s">
        <v>188</v>
      </c>
      <c r="AE181" s="3" t="s">
        <v>98</v>
      </c>
      <c r="AF181" s="3" t="s">
        <v>855</v>
      </c>
      <c r="AG181" s="11" t="s">
        <v>236</v>
      </c>
      <c r="AH181" s="11" t="s">
        <v>201</v>
      </c>
      <c r="AI181" s="11" t="s">
        <v>201</v>
      </c>
      <c r="AJ181" s="11" t="s">
        <v>241</v>
      </c>
      <c r="AK181" s="59">
        <f t="shared" si="119"/>
        <v>180000</v>
      </c>
      <c r="AL181" s="59">
        <f t="shared" si="128"/>
        <v>180000</v>
      </c>
      <c r="AM181" s="59">
        <f>15000*7</f>
        <v>105000</v>
      </c>
      <c r="AN181" s="11" t="s">
        <v>202</v>
      </c>
      <c r="AO181" s="60">
        <v>5995511.7599999998</v>
      </c>
      <c r="AP181" s="26" t="s">
        <v>674</v>
      </c>
      <c r="AQ181" s="59">
        <f t="shared" si="120"/>
        <v>180000</v>
      </c>
      <c r="AR181" s="52">
        <f t="shared" si="121"/>
        <v>42736</v>
      </c>
      <c r="AS181" s="53" t="str">
        <f t="shared" si="122"/>
        <v>SA/DCS/S/83/2017</v>
      </c>
      <c r="AT181" s="12" t="str">
        <f t="shared" si="123"/>
        <v>Servicios de Difusión de mensajes, programas, actividades y Campañas del H. Ayuntamiento de Morelia.</v>
      </c>
      <c r="AU181" s="18" t="s">
        <v>686</v>
      </c>
      <c r="AV181" s="12" t="s">
        <v>85</v>
      </c>
      <c r="AW181" s="54">
        <f t="shared" si="124"/>
        <v>180000</v>
      </c>
      <c r="AX181" s="54">
        <f t="shared" si="125"/>
        <v>180000</v>
      </c>
      <c r="AY181" s="52">
        <f t="shared" si="126"/>
        <v>42736</v>
      </c>
      <c r="AZ181" s="52">
        <f t="shared" si="127"/>
        <v>43100</v>
      </c>
      <c r="BA181" s="53" t="s">
        <v>251</v>
      </c>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row>
    <row r="182" spans="1:78" s="78" customFormat="1" ht="105" x14ac:dyDescent="0.25">
      <c r="A182" s="88"/>
      <c r="B182" s="11">
        <v>2017</v>
      </c>
      <c r="C182" s="12" t="s">
        <v>117</v>
      </c>
      <c r="D182" s="12" t="s">
        <v>94</v>
      </c>
      <c r="E182" s="12" t="s">
        <v>94</v>
      </c>
      <c r="F182" s="12" t="s">
        <v>232</v>
      </c>
      <c r="G182" s="12" t="s">
        <v>80</v>
      </c>
      <c r="H182" s="12" t="s">
        <v>95</v>
      </c>
      <c r="I182" s="12">
        <v>2017</v>
      </c>
      <c r="J182" s="7" t="s">
        <v>676</v>
      </c>
      <c r="K182" s="11" t="s">
        <v>72</v>
      </c>
      <c r="L182" s="11" t="s">
        <v>73</v>
      </c>
      <c r="M182" s="55">
        <v>300000</v>
      </c>
      <c r="N182" s="11" t="s">
        <v>193</v>
      </c>
      <c r="O182" s="11" t="s">
        <v>84</v>
      </c>
      <c r="P182" s="11" t="s">
        <v>88</v>
      </c>
      <c r="Q182" s="11" t="s">
        <v>81</v>
      </c>
      <c r="R182" s="56">
        <v>42795</v>
      </c>
      <c r="S182" s="56">
        <v>43100</v>
      </c>
      <c r="T182" s="11" t="s">
        <v>74</v>
      </c>
      <c r="U182" s="11" t="s">
        <v>75</v>
      </c>
      <c r="V182" s="11" t="s">
        <v>96</v>
      </c>
      <c r="W182" s="11" t="s">
        <v>97</v>
      </c>
      <c r="X182" s="11" t="s">
        <v>83</v>
      </c>
      <c r="Y182" s="12" t="s">
        <v>674</v>
      </c>
      <c r="Z182" s="12" t="s">
        <v>194</v>
      </c>
      <c r="AA182" s="12" t="s">
        <v>195</v>
      </c>
      <c r="AB182" s="12" t="s">
        <v>196</v>
      </c>
      <c r="AC182" s="12" t="str">
        <f t="shared" ref="AC182:AC200" si="129">Y182</f>
        <v>N/D</v>
      </c>
      <c r="AD182" s="58" t="s">
        <v>197</v>
      </c>
      <c r="AE182" s="3" t="s">
        <v>98</v>
      </c>
      <c r="AF182" s="3" t="s">
        <v>855</v>
      </c>
      <c r="AG182" s="11" t="s">
        <v>236</v>
      </c>
      <c r="AH182" s="11" t="s">
        <v>201</v>
      </c>
      <c r="AI182" s="11" t="s">
        <v>201</v>
      </c>
      <c r="AJ182" s="11" t="s">
        <v>241</v>
      </c>
      <c r="AK182" s="59">
        <f t="shared" ref="AK182:AK209" si="130">M182</f>
        <v>300000</v>
      </c>
      <c r="AL182" s="59">
        <f t="shared" si="128"/>
        <v>300000</v>
      </c>
      <c r="AM182" s="59">
        <f>30000*5</f>
        <v>150000</v>
      </c>
      <c r="AN182" s="11" t="s">
        <v>202</v>
      </c>
      <c r="AO182" s="60">
        <v>5995511.7599999998</v>
      </c>
      <c r="AP182" s="26" t="s">
        <v>674</v>
      </c>
      <c r="AQ182" s="59">
        <f t="shared" ref="AQ182:AQ209" si="131">M182</f>
        <v>300000</v>
      </c>
      <c r="AR182" s="52">
        <f t="shared" ref="AR182:AR209" si="132">R182</f>
        <v>42795</v>
      </c>
      <c r="AS182" s="53" t="str">
        <f t="shared" ref="AS182:AS209" si="133">N182</f>
        <v>SA/DCS/S/75/2017</v>
      </c>
      <c r="AT182" s="12" t="str">
        <f t="shared" ref="AT182:AT209" si="134">AJ182</f>
        <v>Servicios de Difusión de mensajes, programas, actividades y Campañas del H. Ayuntamiento de Morelia.</v>
      </c>
      <c r="AU182" s="18" t="s">
        <v>686</v>
      </c>
      <c r="AV182" s="12" t="s">
        <v>85</v>
      </c>
      <c r="AW182" s="54">
        <f t="shared" ref="AW182:AW209" si="135">M182</f>
        <v>300000</v>
      </c>
      <c r="AX182" s="54">
        <f t="shared" ref="AX182:AX209" si="136">AW182</f>
        <v>300000</v>
      </c>
      <c r="AY182" s="52">
        <f t="shared" ref="AY182:AY209" si="137">R182</f>
        <v>42795</v>
      </c>
      <c r="AZ182" s="52">
        <f t="shared" ref="AZ182:AZ209" si="138">S182</f>
        <v>43100</v>
      </c>
      <c r="BA182" s="53" t="s">
        <v>254</v>
      </c>
      <c r="BB182" s="91"/>
      <c r="BC182" s="91"/>
      <c r="BD182" s="91"/>
      <c r="BE182" s="91"/>
      <c r="BF182" s="91"/>
      <c r="BG182" s="91"/>
      <c r="BH182" s="91"/>
      <c r="BI182" s="91"/>
      <c r="BJ182" s="91"/>
      <c r="BK182" s="91"/>
      <c r="BL182" s="91"/>
      <c r="BM182" s="91"/>
      <c r="BN182" s="91"/>
      <c r="BO182" s="91"/>
      <c r="BP182" s="91"/>
      <c r="BQ182" s="91"/>
      <c r="BR182" s="91"/>
      <c r="BS182" s="91"/>
      <c r="BT182" s="91"/>
      <c r="BU182" s="91"/>
      <c r="BV182" s="91"/>
      <c r="BW182" s="91"/>
      <c r="BX182" s="91"/>
      <c r="BY182" s="91"/>
      <c r="BZ182" s="91"/>
    </row>
    <row r="183" spans="1:78" s="78" customFormat="1" ht="105" x14ac:dyDescent="0.25">
      <c r="A183" s="88"/>
      <c r="B183" s="11">
        <v>2017</v>
      </c>
      <c r="C183" s="12" t="s">
        <v>117</v>
      </c>
      <c r="D183" s="12" t="s">
        <v>94</v>
      </c>
      <c r="E183" s="12" t="s">
        <v>94</v>
      </c>
      <c r="F183" s="12" t="s">
        <v>232</v>
      </c>
      <c r="G183" s="12" t="s">
        <v>80</v>
      </c>
      <c r="H183" s="12" t="s">
        <v>95</v>
      </c>
      <c r="I183" s="12">
        <v>2017</v>
      </c>
      <c r="J183" s="7" t="s">
        <v>676</v>
      </c>
      <c r="K183" s="11" t="s">
        <v>72</v>
      </c>
      <c r="L183" s="11" t="s">
        <v>73</v>
      </c>
      <c r="M183" s="55">
        <v>220000</v>
      </c>
      <c r="N183" s="11" t="s">
        <v>198</v>
      </c>
      <c r="O183" s="11" t="s">
        <v>84</v>
      </c>
      <c r="P183" s="11" t="s">
        <v>88</v>
      </c>
      <c r="Q183" s="11" t="s">
        <v>81</v>
      </c>
      <c r="R183" s="56">
        <v>42795</v>
      </c>
      <c r="S183" s="56">
        <v>43100</v>
      </c>
      <c r="T183" s="11" t="s">
        <v>74</v>
      </c>
      <c r="U183" s="11" t="s">
        <v>75</v>
      </c>
      <c r="V183" s="11" t="s">
        <v>96</v>
      </c>
      <c r="W183" s="11" t="s">
        <v>97</v>
      </c>
      <c r="X183" s="11" t="s">
        <v>83</v>
      </c>
      <c r="Y183" s="12" t="s">
        <v>199</v>
      </c>
      <c r="Z183" s="12" t="s">
        <v>674</v>
      </c>
      <c r="AA183" s="12" t="s">
        <v>674</v>
      </c>
      <c r="AB183" s="12" t="s">
        <v>674</v>
      </c>
      <c r="AC183" s="12" t="str">
        <f t="shared" si="129"/>
        <v>IMARMX S. de R.L de C.V</v>
      </c>
      <c r="AD183" s="58" t="s">
        <v>200</v>
      </c>
      <c r="AE183" s="3" t="s">
        <v>98</v>
      </c>
      <c r="AF183" s="3" t="s">
        <v>855</v>
      </c>
      <c r="AG183" s="11" t="s">
        <v>236</v>
      </c>
      <c r="AH183" s="11" t="s">
        <v>201</v>
      </c>
      <c r="AI183" s="11" t="s">
        <v>201</v>
      </c>
      <c r="AJ183" s="11" t="s">
        <v>115</v>
      </c>
      <c r="AK183" s="59">
        <f t="shared" si="130"/>
        <v>220000</v>
      </c>
      <c r="AL183" s="59">
        <f t="shared" si="128"/>
        <v>220000</v>
      </c>
      <c r="AM183" s="59">
        <f>22000*5</f>
        <v>110000</v>
      </c>
      <c r="AN183" s="11" t="s">
        <v>202</v>
      </c>
      <c r="AO183" s="60">
        <v>5995511.7599999998</v>
      </c>
      <c r="AP183" s="26" t="s">
        <v>674</v>
      </c>
      <c r="AQ183" s="59">
        <f t="shared" si="131"/>
        <v>220000</v>
      </c>
      <c r="AR183" s="62">
        <f t="shared" si="132"/>
        <v>42795</v>
      </c>
      <c r="AS183" s="53" t="str">
        <f t="shared" si="133"/>
        <v>SA/DCS/S/113/2017</v>
      </c>
      <c r="AT183" s="12" t="str">
        <f t="shared" si="134"/>
        <v>Servicios de Difusión del quehacer del H. Ayuntamiento de Morelia y de los bienes y servicios públicos que prestan las diferentes dependencias que lo conforman</v>
      </c>
      <c r="AU183" s="18" t="s">
        <v>686</v>
      </c>
      <c r="AV183" s="12" t="s">
        <v>85</v>
      </c>
      <c r="AW183" s="54">
        <f t="shared" si="135"/>
        <v>220000</v>
      </c>
      <c r="AX183" s="54">
        <f t="shared" si="136"/>
        <v>220000</v>
      </c>
      <c r="AY183" s="52">
        <f t="shared" si="137"/>
        <v>42795</v>
      </c>
      <c r="AZ183" s="52">
        <f t="shared" si="138"/>
        <v>43100</v>
      </c>
      <c r="BA183" s="53" t="s">
        <v>255</v>
      </c>
      <c r="BB183" s="91"/>
      <c r="BC183" s="91"/>
      <c r="BD183" s="91"/>
      <c r="BE183" s="91"/>
      <c r="BF183" s="91"/>
      <c r="BG183" s="91"/>
      <c r="BH183" s="91"/>
      <c r="BI183" s="91"/>
      <c r="BJ183" s="91"/>
      <c r="BK183" s="91"/>
      <c r="BL183" s="91"/>
      <c r="BM183" s="91"/>
      <c r="BN183" s="91"/>
      <c r="BO183" s="91"/>
      <c r="BP183" s="91"/>
      <c r="BQ183" s="91"/>
      <c r="BR183" s="91"/>
      <c r="BS183" s="91"/>
      <c r="BT183" s="91"/>
      <c r="BU183" s="91"/>
      <c r="BV183" s="91"/>
      <c r="BW183" s="91"/>
      <c r="BX183" s="91"/>
      <c r="BY183" s="91"/>
      <c r="BZ183" s="91"/>
    </row>
    <row r="184" spans="1:78" s="78" customFormat="1" ht="105" x14ac:dyDescent="0.25">
      <c r="A184" s="88"/>
      <c r="B184" s="11">
        <v>2017</v>
      </c>
      <c r="C184" s="12" t="s">
        <v>117</v>
      </c>
      <c r="D184" s="12" t="s">
        <v>94</v>
      </c>
      <c r="E184" s="12" t="s">
        <v>94</v>
      </c>
      <c r="F184" s="12" t="s">
        <v>232</v>
      </c>
      <c r="G184" s="12" t="s">
        <v>80</v>
      </c>
      <c r="H184" s="12" t="s">
        <v>95</v>
      </c>
      <c r="I184" s="12">
        <v>2017</v>
      </c>
      <c r="J184" s="7" t="s">
        <v>676</v>
      </c>
      <c r="K184" s="11" t="s">
        <v>72</v>
      </c>
      <c r="L184" s="11" t="s">
        <v>73</v>
      </c>
      <c r="M184" s="55">
        <v>190000</v>
      </c>
      <c r="N184" s="11" t="s">
        <v>203</v>
      </c>
      <c r="O184" s="11" t="s">
        <v>84</v>
      </c>
      <c r="P184" s="11" t="s">
        <v>88</v>
      </c>
      <c r="Q184" s="11" t="s">
        <v>81</v>
      </c>
      <c r="R184" s="56">
        <v>42795</v>
      </c>
      <c r="S184" s="56">
        <v>43100</v>
      </c>
      <c r="T184" s="11" t="s">
        <v>74</v>
      </c>
      <c r="U184" s="11" t="s">
        <v>75</v>
      </c>
      <c r="V184" s="11" t="s">
        <v>96</v>
      </c>
      <c r="W184" s="11" t="s">
        <v>97</v>
      </c>
      <c r="X184" s="11" t="s">
        <v>83</v>
      </c>
      <c r="Y184" s="12" t="s">
        <v>674</v>
      </c>
      <c r="Z184" s="12" t="s">
        <v>204</v>
      </c>
      <c r="AA184" s="12" t="s">
        <v>863</v>
      </c>
      <c r="AB184" s="12" t="s">
        <v>205</v>
      </c>
      <c r="AC184" s="12" t="str">
        <f t="shared" si="129"/>
        <v>N/D</v>
      </c>
      <c r="AD184" s="58" t="s">
        <v>206</v>
      </c>
      <c r="AE184" s="3" t="s">
        <v>98</v>
      </c>
      <c r="AF184" s="3" t="s">
        <v>855</v>
      </c>
      <c r="AG184" s="11" t="s">
        <v>236</v>
      </c>
      <c r="AH184" s="11">
        <v>36601</v>
      </c>
      <c r="AI184" s="11">
        <v>36601</v>
      </c>
      <c r="AJ184" s="11" t="s">
        <v>864</v>
      </c>
      <c r="AK184" s="59">
        <f t="shared" si="130"/>
        <v>190000</v>
      </c>
      <c r="AL184" s="59">
        <f t="shared" si="128"/>
        <v>190000</v>
      </c>
      <c r="AM184" s="59">
        <f>20000*5</f>
        <v>100000</v>
      </c>
      <c r="AN184" s="11" t="s">
        <v>202</v>
      </c>
      <c r="AO184" s="60">
        <v>5995511.7599999998</v>
      </c>
      <c r="AP184" s="26" t="s">
        <v>674</v>
      </c>
      <c r="AQ184" s="59">
        <f t="shared" si="131"/>
        <v>190000</v>
      </c>
      <c r="AR184" s="52">
        <f t="shared" si="132"/>
        <v>42795</v>
      </c>
      <c r="AS184" s="53" t="str">
        <f t="shared" si="133"/>
        <v>SA/DCS/S/106/2017</v>
      </c>
      <c r="AT184" s="12" t="str">
        <f t="shared" si="134"/>
        <v>Servicios de dar a Conocer a la Ciudadanía de Morelia en general, las acciones, programas y campañas realizadas por el H. Ayuntamiento en favor de los Morelianos.</v>
      </c>
      <c r="AU184" s="18" t="s">
        <v>686</v>
      </c>
      <c r="AV184" s="12" t="s">
        <v>85</v>
      </c>
      <c r="AW184" s="54">
        <f t="shared" si="135"/>
        <v>190000</v>
      </c>
      <c r="AX184" s="54">
        <f t="shared" si="136"/>
        <v>190000</v>
      </c>
      <c r="AY184" s="52">
        <f t="shared" si="137"/>
        <v>42795</v>
      </c>
      <c r="AZ184" s="52">
        <f t="shared" si="138"/>
        <v>43100</v>
      </c>
      <c r="BA184" s="53" t="s">
        <v>256</v>
      </c>
      <c r="BB184" s="91"/>
      <c r="BC184" s="91"/>
      <c r="BD184" s="91"/>
      <c r="BE184" s="91"/>
      <c r="BF184" s="91"/>
      <c r="BG184" s="91"/>
      <c r="BH184" s="91"/>
      <c r="BI184" s="91"/>
      <c r="BJ184" s="91"/>
      <c r="BK184" s="91"/>
      <c r="BL184" s="91"/>
      <c r="BM184" s="91"/>
      <c r="BN184" s="91"/>
      <c r="BO184" s="91"/>
      <c r="BP184" s="91"/>
      <c r="BQ184" s="91"/>
      <c r="BR184" s="91"/>
      <c r="BS184" s="91"/>
      <c r="BT184" s="91"/>
      <c r="BU184" s="91"/>
      <c r="BV184" s="91"/>
      <c r="BW184" s="91"/>
      <c r="BX184" s="91"/>
      <c r="BY184" s="91"/>
      <c r="BZ184" s="91"/>
    </row>
    <row r="185" spans="1:78" s="78" customFormat="1" ht="96" customHeight="1" x14ac:dyDescent="0.25">
      <c r="A185" s="88"/>
      <c r="B185" s="11">
        <v>2017</v>
      </c>
      <c r="C185" s="12" t="s">
        <v>117</v>
      </c>
      <c r="D185" s="12" t="s">
        <v>94</v>
      </c>
      <c r="E185" s="12" t="s">
        <v>94</v>
      </c>
      <c r="F185" s="12" t="s">
        <v>232</v>
      </c>
      <c r="G185" s="12" t="s">
        <v>80</v>
      </c>
      <c r="H185" s="12" t="s">
        <v>95</v>
      </c>
      <c r="I185" s="12">
        <v>2017</v>
      </c>
      <c r="J185" s="12" t="s">
        <v>676</v>
      </c>
      <c r="K185" s="11" t="s">
        <v>72</v>
      </c>
      <c r="L185" s="11" t="s">
        <v>73</v>
      </c>
      <c r="M185" s="55">
        <v>10000</v>
      </c>
      <c r="N185" s="11" t="s">
        <v>488</v>
      </c>
      <c r="O185" s="11" t="s">
        <v>84</v>
      </c>
      <c r="P185" s="11" t="s">
        <v>88</v>
      </c>
      <c r="Q185" s="11" t="s">
        <v>81</v>
      </c>
      <c r="R185" s="56">
        <v>42736</v>
      </c>
      <c r="S185" s="56">
        <v>42766</v>
      </c>
      <c r="T185" s="11" t="s">
        <v>74</v>
      </c>
      <c r="U185" s="11" t="s">
        <v>75</v>
      </c>
      <c r="V185" s="11" t="s">
        <v>96</v>
      </c>
      <c r="W185" s="11" t="s">
        <v>97</v>
      </c>
      <c r="X185" s="11" t="s">
        <v>83</v>
      </c>
      <c r="Y185" s="12" t="s">
        <v>674</v>
      </c>
      <c r="Z185" s="57" t="s">
        <v>489</v>
      </c>
      <c r="AA185" s="57" t="s">
        <v>490</v>
      </c>
      <c r="AB185" s="57" t="s">
        <v>491</v>
      </c>
      <c r="AC185" s="12" t="str">
        <f t="shared" si="129"/>
        <v>N/D</v>
      </c>
      <c r="AD185" s="58" t="s">
        <v>492</v>
      </c>
      <c r="AE185" s="3" t="s">
        <v>98</v>
      </c>
      <c r="AF185" s="3" t="s">
        <v>855</v>
      </c>
      <c r="AG185" s="11" t="s">
        <v>236</v>
      </c>
      <c r="AH185" s="11" t="s">
        <v>201</v>
      </c>
      <c r="AI185" s="11" t="s">
        <v>201</v>
      </c>
      <c r="AJ185" s="11" t="s">
        <v>399</v>
      </c>
      <c r="AK185" s="59">
        <f t="shared" si="130"/>
        <v>10000</v>
      </c>
      <c r="AL185" s="59">
        <f t="shared" si="128"/>
        <v>10000</v>
      </c>
      <c r="AM185" s="59">
        <v>10000</v>
      </c>
      <c r="AN185" s="11" t="s">
        <v>202</v>
      </c>
      <c r="AO185" s="60">
        <v>5995511.7599999998</v>
      </c>
      <c r="AP185" s="26" t="s">
        <v>674</v>
      </c>
      <c r="AQ185" s="59">
        <f t="shared" si="131"/>
        <v>10000</v>
      </c>
      <c r="AR185" s="52">
        <f t="shared" si="132"/>
        <v>42736</v>
      </c>
      <c r="AS185" s="53" t="str">
        <f t="shared" si="133"/>
        <v>SA/DCS/S/011/2017</v>
      </c>
      <c r="AT185" s="12" t="str">
        <f t="shared" si="134"/>
        <v>Servicios de Difusión de Campaña de Predial y Descuentos 2017</v>
      </c>
      <c r="AU185" s="18" t="s">
        <v>686</v>
      </c>
      <c r="AV185" s="12" t="s">
        <v>85</v>
      </c>
      <c r="AW185" s="54">
        <f t="shared" si="135"/>
        <v>10000</v>
      </c>
      <c r="AX185" s="54">
        <f t="shared" si="136"/>
        <v>10000</v>
      </c>
      <c r="AY185" s="52">
        <f t="shared" si="137"/>
        <v>42736</v>
      </c>
      <c r="AZ185" s="52">
        <f t="shared" si="138"/>
        <v>42766</v>
      </c>
      <c r="BA185" s="53" t="s">
        <v>493</v>
      </c>
      <c r="BB185" s="91"/>
      <c r="BC185" s="91"/>
      <c r="BD185" s="91"/>
      <c r="BE185" s="91"/>
      <c r="BF185" s="91"/>
      <c r="BG185" s="91"/>
      <c r="BH185" s="91"/>
      <c r="BI185" s="91"/>
      <c r="BJ185" s="91"/>
      <c r="BK185" s="91"/>
      <c r="BL185" s="91"/>
      <c r="BM185" s="91"/>
      <c r="BN185" s="91"/>
      <c r="BO185" s="91"/>
      <c r="BP185" s="91"/>
      <c r="BQ185" s="91"/>
      <c r="BR185" s="91"/>
      <c r="BS185" s="91"/>
      <c r="BT185" s="91"/>
      <c r="BU185" s="91"/>
      <c r="BV185" s="91"/>
      <c r="BW185" s="91"/>
      <c r="BX185" s="91"/>
      <c r="BY185" s="91"/>
      <c r="BZ185" s="91"/>
    </row>
    <row r="186" spans="1:78" s="78" customFormat="1" ht="102" customHeight="1" x14ac:dyDescent="0.25">
      <c r="A186" s="88"/>
      <c r="B186" s="11">
        <v>2017</v>
      </c>
      <c r="C186" s="12" t="s">
        <v>117</v>
      </c>
      <c r="D186" s="12" t="s">
        <v>94</v>
      </c>
      <c r="E186" s="12" t="s">
        <v>94</v>
      </c>
      <c r="F186" s="12" t="s">
        <v>232</v>
      </c>
      <c r="G186" s="12" t="s">
        <v>80</v>
      </c>
      <c r="H186" s="12" t="s">
        <v>95</v>
      </c>
      <c r="I186" s="12">
        <v>2017</v>
      </c>
      <c r="J186" s="12" t="s">
        <v>676</v>
      </c>
      <c r="K186" s="11" t="s">
        <v>72</v>
      </c>
      <c r="L186" s="11" t="s">
        <v>73</v>
      </c>
      <c r="M186" s="55">
        <v>10000</v>
      </c>
      <c r="N186" s="11" t="s">
        <v>494</v>
      </c>
      <c r="O186" s="11" t="s">
        <v>84</v>
      </c>
      <c r="P186" s="11" t="s">
        <v>88</v>
      </c>
      <c r="Q186" s="11" t="s">
        <v>81</v>
      </c>
      <c r="R186" s="56">
        <v>42736</v>
      </c>
      <c r="S186" s="56">
        <v>42766</v>
      </c>
      <c r="T186" s="11" t="s">
        <v>74</v>
      </c>
      <c r="U186" s="11" t="s">
        <v>75</v>
      </c>
      <c r="V186" s="11" t="s">
        <v>96</v>
      </c>
      <c r="W186" s="11" t="s">
        <v>97</v>
      </c>
      <c r="X186" s="11" t="s">
        <v>83</v>
      </c>
      <c r="Y186" s="12" t="s">
        <v>495</v>
      </c>
      <c r="Z186" s="57" t="s">
        <v>674</v>
      </c>
      <c r="AA186" s="57" t="s">
        <v>674</v>
      </c>
      <c r="AB186" s="57" t="s">
        <v>674</v>
      </c>
      <c r="AC186" s="12" t="str">
        <f t="shared" si="129"/>
        <v>Frecuencia Informativa Escrita S.A de C.V</v>
      </c>
      <c r="AD186" s="58" t="s">
        <v>496</v>
      </c>
      <c r="AE186" s="3" t="s">
        <v>98</v>
      </c>
      <c r="AF186" s="3" t="s">
        <v>855</v>
      </c>
      <c r="AG186" s="11" t="s">
        <v>236</v>
      </c>
      <c r="AH186" s="11" t="s">
        <v>201</v>
      </c>
      <c r="AI186" s="11" t="s">
        <v>201</v>
      </c>
      <c r="AJ186" s="11" t="s">
        <v>399</v>
      </c>
      <c r="AK186" s="59">
        <f t="shared" si="130"/>
        <v>10000</v>
      </c>
      <c r="AL186" s="59">
        <f t="shared" si="128"/>
        <v>10000</v>
      </c>
      <c r="AM186" s="59">
        <v>10000</v>
      </c>
      <c r="AN186" s="11" t="s">
        <v>202</v>
      </c>
      <c r="AO186" s="60">
        <v>5995511.7599999998</v>
      </c>
      <c r="AP186" s="26" t="s">
        <v>674</v>
      </c>
      <c r="AQ186" s="59">
        <f t="shared" si="131"/>
        <v>10000</v>
      </c>
      <c r="AR186" s="52">
        <f t="shared" si="132"/>
        <v>42736</v>
      </c>
      <c r="AS186" s="53" t="str">
        <f t="shared" si="133"/>
        <v>SA/DCS/S/012/2017</v>
      </c>
      <c r="AT186" s="12" t="str">
        <f t="shared" si="134"/>
        <v>Servicios de Difusión de Campaña de Predial y Descuentos 2017</v>
      </c>
      <c r="AU186" s="18" t="s">
        <v>686</v>
      </c>
      <c r="AV186" s="12" t="s">
        <v>85</v>
      </c>
      <c r="AW186" s="54">
        <f t="shared" si="135"/>
        <v>10000</v>
      </c>
      <c r="AX186" s="54">
        <f t="shared" si="136"/>
        <v>10000</v>
      </c>
      <c r="AY186" s="52">
        <f t="shared" si="137"/>
        <v>42736</v>
      </c>
      <c r="AZ186" s="52">
        <f t="shared" si="138"/>
        <v>42766</v>
      </c>
      <c r="BA186" s="53" t="s">
        <v>497</v>
      </c>
      <c r="BB186" s="91"/>
      <c r="BC186" s="91"/>
      <c r="BD186" s="91"/>
      <c r="BE186" s="91"/>
      <c r="BF186" s="91"/>
      <c r="BG186" s="91"/>
      <c r="BH186" s="91"/>
      <c r="BI186" s="91"/>
      <c r="BJ186" s="91"/>
      <c r="BK186" s="91"/>
      <c r="BL186" s="91"/>
      <c r="BM186" s="91"/>
      <c r="BN186" s="91"/>
      <c r="BO186" s="91"/>
      <c r="BP186" s="91"/>
      <c r="BQ186" s="91"/>
      <c r="BR186" s="91"/>
      <c r="BS186" s="91"/>
      <c r="BT186" s="91"/>
      <c r="BU186" s="91"/>
      <c r="BV186" s="91"/>
      <c r="BW186" s="91"/>
      <c r="BX186" s="91"/>
      <c r="BY186" s="91"/>
      <c r="BZ186" s="91"/>
    </row>
    <row r="187" spans="1:78" s="78" customFormat="1" ht="105" x14ac:dyDescent="0.25">
      <c r="A187" s="88"/>
      <c r="B187" s="11">
        <v>2017</v>
      </c>
      <c r="C187" s="12" t="s">
        <v>117</v>
      </c>
      <c r="D187" s="12" t="s">
        <v>94</v>
      </c>
      <c r="E187" s="12" t="s">
        <v>94</v>
      </c>
      <c r="F187" s="12" t="s">
        <v>232</v>
      </c>
      <c r="G187" s="12" t="s">
        <v>80</v>
      </c>
      <c r="H187" s="12" t="s">
        <v>95</v>
      </c>
      <c r="I187" s="12">
        <v>2017</v>
      </c>
      <c r="J187" s="12" t="s">
        <v>676</v>
      </c>
      <c r="K187" s="11" t="s">
        <v>72</v>
      </c>
      <c r="L187" s="11" t="s">
        <v>73</v>
      </c>
      <c r="M187" s="55">
        <v>120000</v>
      </c>
      <c r="N187" s="11" t="s">
        <v>498</v>
      </c>
      <c r="O187" s="11" t="s">
        <v>84</v>
      </c>
      <c r="P187" s="11" t="s">
        <v>88</v>
      </c>
      <c r="Q187" s="11" t="s">
        <v>81</v>
      </c>
      <c r="R187" s="56">
        <v>42736</v>
      </c>
      <c r="S187" s="56">
        <v>42766</v>
      </c>
      <c r="T187" s="11" t="s">
        <v>74</v>
      </c>
      <c r="U187" s="11" t="s">
        <v>75</v>
      </c>
      <c r="V187" s="11" t="s">
        <v>96</v>
      </c>
      <c r="W187" s="11" t="s">
        <v>97</v>
      </c>
      <c r="X187" s="11" t="s">
        <v>83</v>
      </c>
      <c r="Y187" s="57" t="s">
        <v>674</v>
      </c>
      <c r="Z187" s="57" t="s">
        <v>499</v>
      </c>
      <c r="AA187" s="57" t="s">
        <v>147</v>
      </c>
      <c r="AB187" s="57" t="s">
        <v>500</v>
      </c>
      <c r="AC187" s="12" t="str">
        <f t="shared" si="129"/>
        <v>N/D</v>
      </c>
      <c r="AD187" s="58" t="s">
        <v>501</v>
      </c>
      <c r="AE187" s="3" t="s">
        <v>98</v>
      </c>
      <c r="AF187" s="3" t="s">
        <v>855</v>
      </c>
      <c r="AG187" s="11" t="s">
        <v>236</v>
      </c>
      <c r="AH187" s="11" t="s">
        <v>201</v>
      </c>
      <c r="AI187" s="11" t="s">
        <v>201</v>
      </c>
      <c r="AJ187" s="11" t="s">
        <v>399</v>
      </c>
      <c r="AK187" s="59">
        <f t="shared" si="130"/>
        <v>120000</v>
      </c>
      <c r="AL187" s="59">
        <f t="shared" si="128"/>
        <v>120000</v>
      </c>
      <c r="AM187" s="59">
        <v>120000</v>
      </c>
      <c r="AN187" s="11" t="s">
        <v>202</v>
      </c>
      <c r="AO187" s="60">
        <v>5995511.7599999998</v>
      </c>
      <c r="AP187" s="26" t="s">
        <v>674</v>
      </c>
      <c r="AQ187" s="59">
        <f t="shared" si="131"/>
        <v>120000</v>
      </c>
      <c r="AR187" s="52">
        <f t="shared" si="132"/>
        <v>42736</v>
      </c>
      <c r="AS187" s="53" t="str">
        <f t="shared" si="133"/>
        <v>SA/DCS/S/016/2017</v>
      </c>
      <c r="AT187" s="12" t="str">
        <f t="shared" si="134"/>
        <v>Servicios de Difusión de Campaña de Predial y Descuentos 2017</v>
      </c>
      <c r="AU187" s="18" t="s">
        <v>686</v>
      </c>
      <c r="AV187" s="12" t="s">
        <v>85</v>
      </c>
      <c r="AW187" s="54">
        <f t="shared" si="135"/>
        <v>120000</v>
      </c>
      <c r="AX187" s="54">
        <f t="shared" si="136"/>
        <v>120000</v>
      </c>
      <c r="AY187" s="52">
        <f t="shared" si="137"/>
        <v>42736</v>
      </c>
      <c r="AZ187" s="52">
        <f t="shared" si="138"/>
        <v>42766</v>
      </c>
      <c r="BA187" s="53" t="s">
        <v>502</v>
      </c>
      <c r="BB187" s="91"/>
      <c r="BC187" s="91"/>
      <c r="BD187" s="91"/>
      <c r="BE187" s="91"/>
      <c r="BF187" s="91"/>
      <c r="BG187" s="91"/>
      <c r="BH187" s="91"/>
      <c r="BI187" s="91"/>
      <c r="BJ187" s="91"/>
      <c r="BK187" s="91"/>
      <c r="BL187" s="91"/>
      <c r="BM187" s="91"/>
      <c r="BN187" s="91"/>
      <c r="BO187" s="91"/>
      <c r="BP187" s="91"/>
      <c r="BQ187" s="91"/>
      <c r="BR187" s="91"/>
      <c r="BS187" s="91"/>
      <c r="BT187" s="91"/>
      <c r="BU187" s="91"/>
      <c r="BV187" s="91"/>
      <c r="BW187" s="91"/>
      <c r="BX187" s="91"/>
      <c r="BY187" s="91"/>
      <c r="BZ187" s="91"/>
    </row>
    <row r="188" spans="1:78" s="78" customFormat="1" ht="105" x14ac:dyDescent="0.25">
      <c r="A188" s="88"/>
      <c r="B188" s="11">
        <v>2017</v>
      </c>
      <c r="C188" s="12" t="s">
        <v>117</v>
      </c>
      <c r="D188" s="12" t="s">
        <v>94</v>
      </c>
      <c r="E188" s="12" t="s">
        <v>94</v>
      </c>
      <c r="F188" s="12" t="s">
        <v>232</v>
      </c>
      <c r="G188" s="12" t="s">
        <v>80</v>
      </c>
      <c r="H188" s="12" t="s">
        <v>95</v>
      </c>
      <c r="I188" s="12">
        <v>2017</v>
      </c>
      <c r="J188" s="12" t="s">
        <v>676</v>
      </c>
      <c r="K188" s="11" t="s">
        <v>72</v>
      </c>
      <c r="L188" s="11" t="s">
        <v>73</v>
      </c>
      <c r="M188" s="55">
        <v>10000</v>
      </c>
      <c r="N188" s="11" t="s">
        <v>363</v>
      </c>
      <c r="O188" s="11" t="s">
        <v>84</v>
      </c>
      <c r="P188" s="11" t="s">
        <v>88</v>
      </c>
      <c r="Q188" s="11" t="s">
        <v>81</v>
      </c>
      <c r="R188" s="56">
        <v>42736</v>
      </c>
      <c r="S188" s="56">
        <v>42766</v>
      </c>
      <c r="T188" s="11" t="s">
        <v>74</v>
      </c>
      <c r="U188" s="11" t="s">
        <v>75</v>
      </c>
      <c r="V188" s="11" t="s">
        <v>96</v>
      </c>
      <c r="W188" s="11" t="s">
        <v>97</v>
      </c>
      <c r="X188" s="11" t="s">
        <v>83</v>
      </c>
      <c r="Y188" s="12" t="s">
        <v>674</v>
      </c>
      <c r="Z188" s="57" t="s">
        <v>503</v>
      </c>
      <c r="AA188" s="57" t="s">
        <v>396</v>
      </c>
      <c r="AB188" s="57" t="s">
        <v>397</v>
      </c>
      <c r="AC188" s="12" t="str">
        <f t="shared" si="129"/>
        <v>N/D</v>
      </c>
      <c r="AD188" s="58" t="s">
        <v>398</v>
      </c>
      <c r="AE188" s="3" t="s">
        <v>98</v>
      </c>
      <c r="AF188" s="3" t="s">
        <v>855</v>
      </c>
      <c r="AG188" s="11" t="s">
        <v>236</v>
      </c>
      <c r="AH188" s="11">
        <v>36601</v>
      </c>
      <c r="AI188" s="11">
        <v>36601</v>
      </c>
      <c r="AJ188" s="11" t="s">
        <v>504</v>
      </c>
      <c r="AK188" s="59">
        <f t="shared" si="130"/>
        <v>10000</v>
      </c>
      <c r="AL188" s="59">
        <f t="shared" si="128"/>
        <v>10000</v>
      </c>
      <c r="AM188" s="59">
        <v>10000</v>
      </c>
      <c r="AN188" s="11" t="s">
        <v>202</v>
      </c>
      <c r="AO188" s="60">
        <v>5995511.7599999998</v>
      </c>
      <c r="AP188" s="26" t="s">
        <v>674</v>
      </c>
      <c r="AQ188" s="59">
        <f t="shared" si="131"/>
        <v>10000</v>
      </c>
      <c r="AR188" s="52">
        <f t="shared" si="132"/>
        <v>42736</v>
      </c>
      <c r="AS188" s="53" t="str">
        <f t="shared" si="133"/>
        <v>SA/DCS/S/019/2017</v>
      </c>
      <c r="AT188" s="12" t="str">
        <f t="shared" si="134"/>
        <v>Servicios de Difusión de la Campaña de "Predial y Descuentos 2017"</v>
      </c>
      <c r="AU188" s="18" t="s">
        <v>686</v>
      </c>
      <c r="AV188" s="12" t="s">
        <v>85</v>
      </c>
      <c r="AW188" s="54">
        <f t="shared" si="135"/>
        <v>10000</v>
      </c>
      <c r="AX188" s="54">
        <f t="shared" si="136"/>
        <v>10000</v>
      </c>
      <c r="AY188" s="52">
        <f t="shared" si="137"/>
        <v>42736</v>
      </c>
      <c r="AZ188" s="52">
        <f t="shared" si="138"/>
        <v>42766</v>
      </c>
      <c r="BA188" s="53" t="s">
        <v>400</v>
      </c>
      <c r="BB188" s="91"/>
      <c r="BC188" s="91"/>
      <c r="BD188" s="91"/>
      <c r="BE188" s="91"/>
      <c r="BF188" s="91"/>
      <c r="BG188" s="91"/>
      <c r="BH188" s="91"/>
      <c r="BI188" s="91"/>
      <c r="BJ188" s="91"/>
      <c r="BK188" s="91"/>
      <c r="BL188" s="91"/>
      <c r="BM188" s="91"/>
      <c r="BN188" s="91"/>
      <c r="BO188" s="91"/>
      <c r="BP188" s="91"/>
      <c r="BQ188" s="91"/>
      <c r="BR188" s="91"/>
      <c r="BS188" s="91"/>
      <c r="BT188" s="91"/>
      <c r="BU188" s="91"/>
      <c r="BV188" s="91"/>
      <c r="BW188" s="91"/>
      <c r="BX188" s="91"/>
      <c r="BY188" s="91"/>
      <c r="BZ188" s="91"/>
    </row>
    <row r="189" spans="1:78" s="78" customFormat="1" ht="40.5" customHeight="1" x14ac:dyDescent="0.25">
      <c r="A189" s="88"/>
      <c r="B189" s="11">
        <v>2017</v>
      </c>
      <c r="C189" s="12" t="s">
        <v>117</v>
      </c>
      <c r="D189" s="12" t="s">
        <v>94</v>
      </c>
      <c r="E189" s="12" t="s">
        <v>94</v>
      </c>
      <c r="F189" s="12" t="s">
        <v>232</v>
      </c>
      <c r="G189" s="12" t="s">
        <v>80</v>
      </c>
      <c r="H189" s="12" t="s">
        <v>95</v>
      </c>
      <c r="I189" s="12">
        <v>2017</v>
      </c>
      <c r="J189" s="12" t="s">
        <v>676</v>
      </c>
      <c r="K189" s="11" t="s">
        <v>72</v>
      </c>
      <c r="L189" s="11" t="s">
        <v>73</v>
      </c>
      <c r="M189" s="55">
        <v>8000</v>
      </c>
      <c r="N189" s="11" t="s">
        <v>505</v>
      </c>
      <c r="O189" s="11" t="s">
        <v>84</v>
      </c>
      <c r="P189" s="11" t="s">
        <v>88</v>
      </c>
      <c r="Q189" s="11" t="s">
        <v>81</v>
      </c>
      <c r="R189" s="56">
        <v>42736</v>
      </c>
      <c r="S189" s="56">
        <v>42766</v>
      </c>
      <c r="T189" s="11" t="s">
        <v>74</v>
      </c>
      <c r="U189" s="11" t="s">
        <v>75</v>
      </c>
      <c r="V189" s="11" t="s">
        <v>96</v>
      </c>
      <c r="W189" s="11" t="s">
        <v>97</v>
      </c>
      <c r="X189" s="11" t="s">
        <v>83</v>
      </c>
      <c r="Y189" s="57" t="s">
        <v>674</v>
      </c>
      <c r="Z189" s="57" t="s">
        <v>506</v>
      </c>
      <c r="AA189" s="57" t="s">
        <v>507</v>
      </c>
      <c r="AB189" s="57" t="s">
        <v>345</v>
      </c>
      <c r="AC189" s="12" t="str">
        <f t="shared" si="129"/>
        <v>N/D</v>
      </c>
      <c r="AD189" s="58" t="s">
        <v>346</v>
      </c>
      <c r="AE189" s="3" t="s">
        <v>98</v>
      </c>
      <c r="AF189" s="3" t="s">
        <v>855</v>
      </c>
      <c r="AG189" s="11" t="s">
        <v>236</v>
      </c>
      <c r="AH189" s="11" t="s">
        <v>201</v>
      </c>
      <c r="AI189" s="11" t="s">
        <v>201</v>
      </c>
      <c r="AJ189" s="11" t="s">
        <v>399</v>
      </c>
      <c r="AK189" s="59">
        <f t="shared" si="130"/>
        <v>8000</v>
      </c>
      <c r="AL189" s="59">
        <f t="shared" si="128"/>
        <v>8000</v>
      </c>
      <c r="AM189" s="59">
        <v>8000</v>
      </c>
      <c r="AN189" s="11" t="s">
        <v>202</v>
      </c>
      <c r="AO189" s="60">
        <v>5995511.7599999998</v>
      </c>
      <c r="AP189" s="26" t="s">
        <v>674</v>
      </c>
      <c r="AQ189" s="59">
        <f t="shared" si="131"/>
        <v>8000</v>
      </c>
      <c r="AR189" s="52">
        <f t="shared" si="132"/>
        <v>42736</v>
      </c>
      <c r="AS189" s="53" t="str">
        <f t="shared" si="133"/>
        <v>SA/DCS/S/035/2017</v>
      </c>
      <c r="AT189" s="12" t="str">
        <f t="shared" si="134"/>
        <v>Servicios de Difusión de Campaña de Predial y Descuentos 2017</v>
      </c>
      <c r="AU189" s="18" t="s">
        <v>686</v>
      </c>
      <c r="AV189" s="12" t="s">
        <v>85</v>
      </c>
      <c r="AW189" s="54">
        <f t="shared" si="135"/>
        <v>8000</v>
      </c>
      <c r="AX189" s="54">
        <f t="shared" si="136"/>
        <v>8000</v>
      </c>
      <c r="AY189" s="52">
        <f t="shared" si="137"/>
        <v>42736</v>
      </c>
      <c r="AZ189" s="52">
        <f t="shared" si="138"/>
        <v>42766</v>
      </c>
      <c r="BA189" s="53" t="s">
        <v>508</v>
      </c>
      <c r="BB189" s="91"/>
      <c r="BC189" s="91"/>
      <c r="BD189" s="91"/>
      <c r="BE189" s="91"/>
      <c r="BF189" s="91"/>
      <c r="BG189" s="91"/>
      <c r="BH189" s="91"/>
      <c r="BI189" s="91"/>
      <c r="BJ189" s="91"/>
      <c r="BK189" s="91"/>
      <c r="BL189" s="91"/>
      <c r="BM189" s="91"/>
      <c r="BN189" s="91"/>
      <c r="BO189" s="91"/>
      <c r="BP189" s="91"/>
      <c r="BQ189" s="91"/>
      <c r="BR189" s="91"/>
      <c r="BS189" s="91"/>
      <c r="BT189" s="91"/>
      <c r="BU189" s="91"/>
      <c r="BV189" s="91"/>
      <c r="BW189" s="91"/>
      <c r="BX189" s="91"/>
      <c r="BY189" s="91"/>
      <c r="BZ189" s="91"/>
    </row>
    <row r="190" spans="1:78" s="78" customFormat="1" ht="32.25" customHeight="1" x14ac:dyDescent="0.25">
      <c r="A190" s="88"/>
      <c r="B190" s="11">
        <v>2017</v>
      </c>
      <c r="C190" s="12" t="s">
        <v>117</v>
      </c>
      <c r="D190" s="12" t="s">
        <v>94</v>
      </c>
      <c r="E190" s="12" t="s">
        <v>94</v>
      </c>
      <c r="F190" s="12" t="s">
        <v>232</v>
      </c>
      <c r="G190" s="12" t="s">
        <v>80</v>
      </c>
      <c r="H190" s="12" t="s">
        <v>95</v>
      </c>
      <c r="I190" s="12">
        <v>2017</v>
      </c>
      <c r="J190" s="12" t="s">
        <v>676</v>
      </c>
      <c r="K190" s="11" t="s">
        <v>72</v>
      </c>
      <c r="L190" s="11" t="s">
        <v>73</v>
      </c>
      <c r="M190" s="55">
        <v>29000</v>
      </c>
      <c r="N190" s="11" t="s">
        <v>509</v>
      </c>
      <c r="O190" s="11" t="s">
        <v>84</v>
      </c>
      <c r="P190" s="11" t="s">
        <v>88</v>
      </c>
      <c r="Q190" s="11" t="s">
        <v>81</v>
      </c>
      <c r="R190" s="56">
        <v>42736</v>
      </c>
      <c r="S190" s="56">
        <v>42766</v>
      </c>
      <c r="T190" s="11" t="s">
        <v>74</v>
      </c>
      <c r="U190" s="11" t="s">
        <v>75</v>
      </c>
      <c r="V190" s="11" t="s">
        <v>96</v>
      </c>
      <c r="W190" s="11" t="s">
        <v>97</v>
      </c>
      <c r="X190" s="11" t="s">
        <v>83</v>
      </c>
      <c r="Y190" s="12" t="s">
        <v>510</v>
      </c>
      <c r="Z190" s="57" t="s">
        <v>674</v>
      </c>
      <c r="AA190" s="57" t="s">
        <v>674</v>
      </c>
      <c r="AB190" s="57" t="s">
        <v>674</v>
      </c>
      <c r="AC190" s="12" t="str">
        <f t="shared" si="129"/>
        <v>Notimark S.A de C.V</v>
      </c>
      <c r="AD190" s="58" t="s">
        <v>511</v>
      </c>
      <c r="AE190" s="3" t="s">
        <v>98</v>
      </c>
      <c r="AF190" s="3" t="s">
        <v>855</v>
      </c>
      <c r="AG190" s="11" t="s">
        <v>236</v>
      </c>
      <c r="AH190" s="11" t="s">
        <v>201</v>
      </c>
      <c r="AI190" s="11" t="s">
        <v>201</v>
      </c>
      <c r="AJ190" s="11" t="s">
        <v>399</v>
      </c>
      <c r="AK190" s="59">
        <f t="shared" si="130"/>
        <v>29000</v>
      </c>
      <c r="AL190" s="59">
        <f t="shared" si="128"/>
        <v>29000</v>
      </c>
      <c r="AM190" s="59">
        <v>29000</v>
      </c>
      <c r="AN190" s="11" t="s">
        <v>202</v>
      </c>
      <c r="AO190" s="60">
        <v>5995511.7599999998</v>
      </c>
      <c r="AP190" s="26" t="s">
        <v>674</v>
      </c>
      <c r="AQ190" s="59">
        <f t="shared" si="131"/>
        <v>29000</v>
      </c>
      <c r="AR190" s="52">
        <f t="shared" si="132"/>
        <v>42736</v>
      </c>
      <c r="AS190" s="53" t="str">
        <f t="shared" si="133"/>
        <v>SA/DCS/S/037/2017</v>
      </c>
      <c r="AT190" s="12" t="str">
        <f t="shared" si="134"/>
        <v>Servicios de Difusión de Campaña de Predial y Descuentos 2017</v>
      </c>
      <c r="AU190" s="18" t="s">
        <v>686</v>
      </c>
      <c r="AV190" s="12" t="s">
        <v>85</v>
      </c>
      <c r="AW190" s="54">
        <f t="shared" si="135"/>
        <v>29000</v>
      </c>
      <c r="AX190" s="54">
        <f t="shared" si="136"/>
        <v>29000</v>
      </c>
      <c r="AY190" s="52">
        <f t="shared" si="137"/>
        <v>42736</v>
      </c>
      <c r="AZ190" s="52">
        <f t="shared" si="138"/>
        <v>42766</v>
      </c>
      <c r="BA190" s="53" t="s">
        <v>102</v>
      </c>
      <c r="BB190" s="91"/>
      <c r="BC190" s="91"/>
      <c r="BD190" s="91"/>
      <c r="BE190" s="91"/>
      <c r="BF190" s="91"/>
      <c r="BG190" s="91"/>
      <c r="BH190" s="91"/>
      <c r="BI190" s="91"/>
      <c r="BJ190" s="91"/>
      <c r="BK190" s="91"/>
      <c r="BL190" s="91"/>
      <c r="BM190" s="91"/>
      <c r="BN190" s="91"/>
      <c r="BO190" s="91"/>
      <c r="BP190" s="91"/>
      <c r="BQ190" s="91"/>
      <c r="BR190" s="91"/>
      <c r="BS190" s="91"/>
      <c r="BT190" s="91"/>
      <c r="BU190" s="91"/>
      <c r="BV190" s="91"/>
      <c r="BW190" s="91"/>
      <c r="BX190" s="91"/>
      <c r="BY190" s="91"/>
      <c r="BZ190" s="91"/>
    </row>
    <row r="191" spans="1:78" s="78" customFormat="1" ht="105" x14ac:dyDescent="0.25">
      <c r="A191" s="88"/>
      <c r="B191" s="11">
        <v>2017</v>
      </c>
      <c r="C191" s="12" t="s">
        <v>117</v>
      </c>
      <c r="D191" s="12" t="s">
        <v>94</v>
      </c>
      <c r="E191" s="12" t="s">
        <v>94</v>
      </c>
      <c r="F191" s="12" t="s">
        <v>232</v>
      </c>
      <c r="G191" s="12" t="s">
        <v>80</v>
      </c>
      <c r="H191" s="12" t="s">
        <v>95</v>
      </c>
      <c r="I191" s="12">
        <v>2017</v>
      </c>
      <c r="J191" s="12" t="s">
        <v>676</v>
      </c>
      <c r="K191" s="11" t="s">
        <v>72</v>
      </c>
      <c r="L191" s="11" t="s">
        <v>73</v>
      </c>
      <c r="M191" s="55">
        <v>7000.6</v>
      </c>
      <c r="N191" s="11" t="s">
        <v>667</v>
      </c>
      <c r="O191" s="11" t="s">
        <v>84</v>
      </c>
      <c r="P191" s="11" t="s">
        <v>88</v>
      </c>
      <c r="Q191" s="11" t="s">
        <v>81</v>
      </c>
      <c r="R191" s="56">
        <v>42736</v>
      </c>
      <c r="S191" s="56">
        <v>42766</v>
      </c>
      <c r="T191" s="11" t="s">
        <v>74</v>
      </c>
      <c r="U191" s="11" t="s">
        <v>75</v>
      </c>
      <c r="V191" s="11" t="s">
        <v>96</v>
      </c>
      <c r="W191" s="11" t="s">
        <v>97</v>
      </c>
      <c r="X191" s="11" t="s">
        <v>83</v>
      </c>
      <c r="Y191" s="57" t="s">
        <v>674</v>
      </c>
      <c r="Z191" s="57" t="s">
        <v>512</v>
      </c>
      <c r="AA191" s="57" t="s">
        <v>513</v>
      </c>
      <c r="AB191" s="57" t="s">
        <v>514</v>
      </c>
      <c r="AC191" s="12" t="str">
        <f t="shared" si="129"/>
        <v>N/D</v>
      </c>
      <c r="AD191" s="58" t="s">
        <v>515</v>
      </c>
      <c r="AE191" s="3" t="s">
        <v>98</v>
      </c>
      <c r="AF191" s="3" t="s">
        <v>855</v>
      </c>
      <c r="AG191" s="11" t="s">
        <v>236</v>
      </c>
      <c r="AH191" s="11" t="s">
        <v>201</v>
      </c>
      <c r="AI191" s="11" t="s">
        <v>201</v>
      </c>
      <c r="AJ191" s="11" t="s">
        <v>399</v>
      </c>
      <c r="AK191" s="59">
        <f t="shared" si="130"/>
        <v>7000.6</v>
      </c>
      <c r="AL191" s="59">
        <f t="shared" si="128"/>
        <v>7000.6</v>
      </c>
      <c r="AM191" s="59">
        <v>7000.6</v>
      </c>
      <c r="AN191" s="11" t="s">
        <v>202</v>
      </c>
      <c r="AO191" s="60">
        <v>5995511.7599999998</v>
      </c>
      <c r="AP191" s="26" t="s">
        <v>674</v>
      </c>
      <c r="AQ191" s="59">
        <f t="shared" si="131"/>
        <v>7000.6</v>
      </c>
      <c r="AR191" s="52">
        <f t="shared" si="132"/>
        <v>42736</v>
      </c>
      <c r="AS191" s="53" t="str">
        <f t="shared" si="133"/>
        <v>SA/DCS/S/040/2017 A</v>
      </c>
      <c r="AT191" s="12" t="str">
        <f t="shared" si="134"/>
        <v>Servicios de Difusión de Campaña de Predial y Descuentos 2017</v>
      </c>
      <c r="AU191" s="18" t="s">
        <v>686</v>
      </c>
      <c r="AV191" s="12" t="s">
        <v>85</v>
      </c>
      <c r="AW191" s="54">
        <f t="shared" si="135"/>
        <v>7000.6</v>
      </c>
      <c r="AX191" s="54">
        <f t="shared" si="136"/>
        <v>7000.6</v>
      </c>
      <c r="AY191" s="52">
        <f t="shared" si="137"/>
        <v>42736</v>
      </c>
      <c r="AZ191" s="52">
        <f t="shared" si="138"/>
        <v>42766</v>
      </c>
      <c r="BA191" s="53" t="s">
        <v>516</v>
      </c>
      <c r="BB191" s="91"/>
      <c r="BC191" s="91"/>
      <c r="BD191" s="91"/>
      <c r="BE191" s="91"/>
      <c r="BF191" s="91"/>
      <c r="BG191" s="91"/>
      <c r="BH191" s="91"/>
      <c r="BI191" s="91"/>
      <c r="BJ191" s="91"/>
      <c r="BK191" s="91"/>
      <c r="BL191" s="91"/>
      <c r="BM191" s="91"/>
      <c r="BN191" s="91"/>
      <c r="BO191" s="91"/>
      <c r="BP191" s="91"/>
      <c r="BQ191" s="91"/>
      <c r="BR191" s="91"/>
      <c r="BS191" s="91"/>
      <c r="BT191" s="91"/>
      <c r="BU191" s="91"/>
      <c r="BV191" s="91"/>
      <c r="BW191" s="91"/>
      <c r="BX191" s="91"/>
      <c r="BY191" s="91"/>
      <c r="BZ191" s="91"/>
    </row>
    <row r="192" spans="1:78" s="78" customFormat="1" ht="105" x14ac:dyDescent="0.25">
      <c r="A192" s="88"/>
      <c r="B192" s="11">
        <v>2017</v>
      </c>
      <c r="C192" s="12" t="s">
        <v>117</v>
      </c>
      <c r="D192" s="12" t="s">
        <v>94</v>
      </c>
      <c r="E192" s="12" t="s">
        <v>94</v>
      </c>
      <c r="F192" s="12" t="s">
        <v>232</v>
      </c>
      <c r="G192" s="12" t="s">
        <v>80</v>
      </c>
      <c r="H192" s="12" t="s">
        <v>95</v>
      </c>
      <c r="I192" s="12">
        <v>2017</v>
      </c>
      <c r="J192" s="12" t="s">
        <v>676</v>
      </c>
      <c r="K192" s="11" t="s">
        <v>72</v>
      </c>
      <c r="L192" s="11" t="s">
        <v>73</v>
      </c>
      <c r="M192" s="55">
        <v>20000</v>
      </c>
      <c r="N192" s="11" t="s">
        <v>517</v>
      </c>
      <c r="O192" s="11" t="s">
        <v>84</v>
      </c>
      <c r="P192" s="11" t="s">
        <v>88</v>
      </c>
      <c r="Q192" s="11" t="s">
        <v>81</v>
      </c>
      <c r="R192" s="56">
        <v>42736</v>
      </c>
      <c r="S192" s="56">
        <v>42766</v>
      </c>
      <c r="T192" s="11" t="s">
        <v>74</v>
      </c>
      <c r="U192" s="11" t="s">
        <v>75</v>
      </c>
      <c r="V192" s="11" t="s">
        <v>96</v>
      </c>
      <c r="W192" s="11" t="s">
        <v>97</v>
      </c>
      <c r="X192" s="11" t="s">
        <v>83</v>
      </c>
      <c r="Y192" s="57" t="s">
        <v>674</v>
      </c>
      <c r="Z192" s="57" t="s">
        <v>351</v>
      </c>
      <c r="AA192" s="57" t="s">
        <v>352</v>
      </c>
      <c r="AB192" s="57" t="s">
        <v>353</v>
      </c>
      <c r="AC192" s="12" t="str">
        <f t="shared" si="129"/>
        <v>N/D</v>
      </c>
      <c r="AD192" s="58" t="s">
        <v>354</v>
      </c>
      <c r="AE192" s="3" t="s">
        <v>98</v>
      </c>
      <c r="AF192" s="3" t="s">
        <v>855</v>
      </c>
      <c r="AG192" s="11" t="s">
        <v>236</v>
      </c>
      <c r="AH192" s="11" t="s">
        <v>201</v>
      </c>
      <c r="AI192" s="11" t="s">
        <v>201</v>
      </c>
      <c r="AJ192" s="11" t="s">
        <v>399</v>
      </c>
      <c r="AK192" s="59">
        <f t="shared" si="130"/>
        <v>20000</v>
      </c>
      <c r="AL192" s="59">
        <f t="shared" si="128"/>
        <v>20000</v>
      </c>
      <c r="AM192" s="59">
        <v>20000</v>
      </c>
      <c r="AN192" s="11" t="s">
        <v>202</v>
      </c>
      <c r="AO192" s="60">
        <v>5995511.7599999998</v>
      </c>
      <c r="AP192" s="26" t="s">
        <v>674</v>
      </c>
      <c r="AQ192" s="59">
        <f t="shared" si="131"/>
        <v>20000</v>
      </c>
      <c r="AR192" s="52">
        <f t="shared" si="132"/>
        <v>42736</v>
      </c>
      <c r="AS192" s="53" t="str">
        <f t="shared" si="133"/>
        <v>SA/DCS/S/033/2017</v>
      </c>
      <c r="AT192" s="12" t="str">
        <f t="shared" si="134"/>
        <v>Servicios de Difusión de Campaña de Predial y Descuentos 2017</v>
      </c>
      <c r="AU192" s="18" t="s">
        <v>686</v>
      </c>
      <c r="AV192" s="12" t="s">
        <v>85</v>
      </c>
      <c r="AW192" s="54">
        <f t="shared" si="135"/>
        <v>20000</v>
      </c>
      <c r="AX192" s="54">
        <f t="shared" si="136"/>
        <v>20000</v>
      </c>
      <c r="AY192" s="52">
        <f t="shared" si="137"/>
        <v>42736</v>
      </c>
      <c r="AZ192" s="52">
        <f t="shared" si="138"/>
        <v>42766</v>
      </c>
      <c r="BA192" s="53" t="s">
        <v>518</v>
      </c>
      <c r="BB192" s="91"/>
      <c r="BC192" s="91"/>
      <c r="BD192" s="91"/>
      <c r="BE192" s="91"/>
      <c r="BF192" s="91"/>
      <c r="BG192" s="91"/>
      <c r="BH192" s="91"/>
      <c r="BI192" s="91"/>
      <c r="BJ192" s="91"/>
      <c r="BK192" s="91"/>
      <c r="BL192" s="91"/>
      <c r="BM192" s="91"/>
      <c r="BN192" s="91"/>
      <c r="BO192" s="91"/>
      <c r="BP192" s="91"/>
      <c r="BQ192" s="91"/>
      <c r="BR192" s="91"/>
      <c r="BS192" s="91"/>
      <c r="BT192" s="91"/>
      <c r="BU192" s="91"/>
      <c r="BV192" s="91"/>
      <c r="BW192" s="91"/>
      <c r="BX192" s="91"/>
      <c r="BY192" s="91"/>
      <c r="BZ192" s="91"/>
    </row>
    <row r="193" spans="1:78" s="78" customFormat="1" ht="105" x14ac:dyDescent="0.25">
      <c r="A193" s="88"/>
      <c r="B193" s="11">
        <v>2017</v>
      </c>
      <c r="C193" s="12" t="s">
        <v>117</v>
      </c>
      <c r="D193" s="12" t="s">
        <v>94</v>
      </c>
      <c r="E193" s="12" t="s">
        <v>94</v>
      </c>
      <c r="F193" s="12" t="s">
        <v>232</v>
      </c>
      <c r="G193" s="12" t="s">
        <v>80</v>
      </c>
      <c r="H193" s="12" t="s">
        <v>95</v>
      </c>
      <c r="I193" s="12">
        <v>2017</v>
      </c>
      <c r="J193" s="12" t="s">
        <v>676</v>
      </c>
      <c r="K193" s="11" t="s">
        <v>72</v>
      </c>
      <c r="L193" s="11" t="s">
        <v>73</v>
      </c>
      <c r="M193" s="55">
        <v>10000</v>
      </c>
      <c r="N193" s="11" t="s">
        <v>519</v>
      </c>
      <c r="O193" s="11" t="s">
        <v>84</v>
      </c>
      <c r="P193" s="11" t="s">
        <v>88</v>
      </c>
      <c r="Q193" s="11" t="s">
        <v>81</v>
      </c>
      <c r="R193" s="56">
        <v>42736</v>
      </c>
      <c r="S193" s="56">
        <v>42766</v>
      </c>
      <c r="T193" s="11" t="s">
        <v>74</v>
      </c>
      <c r="U193" s="11" t="s">
        <v>75</v>
      </c>
      <c r="V193" s="11" t="s">
        <v>96</v>
      </c>
      <c r="W193" s="11" t="s">
        <v>97</v>
      </c>
      <c r="X193" s="11" t="s">
        <v>83</v>
      </c>
      <c r="Y193" s="57" t="s">
        <v>674</v>
      </c>
      <c r="Z193" s="57" t="s">
        <v>520</v>
      </c>
      <c r="AA193" s="57" t="s">
        <v>521</v>
      </c>
      <c r="AB193" s="57" t="s">
        <v>522</v>
      </c>
      <c r="AC193" s="12" t="str">
        <f t="shared" si="129"/>
        <v>N/D</v>
      </c>
      <c r="AD193" s="58" t="s">
        <v>523</v>
      </c>
      <c r="AE193" s="3" t="s">
        <v>98</v>
      </c>
      <c r="AF193" s="3" t="s">
        <v>855</v>
      </c>
      <c r="AG193" s="11" t="s">
        <v>236</v>
      </c>
      <c r="AH193" s="11" t="s">
        <v>201</v>
      </c>
      <c r="AI193" s="11" t="s">
        <v>201</v>
      </c>
      <c r="AJ193" s="11" t="s">
        <v>537</v>
      </c>
      <c r="AK193" s="59">
        <f t="shared" si="130"/>
        <v>10000</v>
      </c>
      <c r="AL193" s="59">
        <f t="shared" si="128"/>
        <v>10000</v>
      </c>
      <c r="AM193" s="59">
        <v>10000</v>
      </c>
      <c r="AN193" s="11" t="s">
        <v>202</v>
      </c>
      <c r="AO193" s="60">
        <v>5995511.7599999998</v>
      </c>
      <c r="AP193" s="26" t="s">
        <v>674</v>
      </c>
      <c r="AQ193" s="59">
        <f t="shared" si="131"/>
        <v>10000</v>
      </c>
      <c r="AR193" s="52">
        <f t="shared" si="132"/>
        <v>42736</v>
      </c>
      <c r="AS193" s="53" t="str">
        <f t="shared" si="133"/>
        <v>SA/DCS/S/031/2017</v>
      </c>
      <c r="AT193" s="12" t="str">
        <f t="shared" si="134"/>
        <v>Servicio de Difusión de la Campaña de "Predial y Descuentos 2017"</v>
      </c>
      <c r="AU193" s="18" t="s">
        <v>686</v>
      </c>
      <c r="AV193" s="12" t="s">
        <v>85</v>
      </c>
      <c r="AW193" s="54">
        <f t="shared" si="135"/>
        <v>10000</v>
      </c>
      <c r="AX193" s="54">
        <f t="shared" si="136"/>
        <v>10000</v>
      </c>
      <c r="AY193" s="52">
        <f t="shared" si="137"/>
        <v>42736</v>
      </c>
      <c r="AZ193" s="52">
        <f t="shared" si="138"/>
        <v>42766</v>
      </c>
      <c r="BA193" s="53">
        <v>266</v>
      </c>
      <c r="BB193" s="91"/>
      <c r="BC193" s="91"/>
      <c r="BD193" s="91"/>
      <c r="BE193" s="91"/>
      <c r="BF193" s="91"/>
      <c r="BG193" s="91"/>
      <c r="BH193" s="91"/>
      <c r="BI193" s="91"/>
      <c r="BJ193" s="91"/>
      <c r="BK193" s="91"/>
      <c r="BL193" s="91"/>
      <c r="BM193" s="91"/>
      <c r="BN193" s="91"/>
      <c r="BO193" s="91"/>
      <c r="BP193" s="91"/>
      <c r="BQ193" s="91"/>
      <c r="BR193" s="91"/>
      <c r="BS193" s="91"/>
      <c r="BT193" s="91"/>
      <c r="BU193" s="91"/>
      <c r="BV193" s="91"/>
      <c r="BW193" s="91"/>
      <c r="BX193" s="91"/>
      <c r="BY193" s="91"/>
      <c r="BZ193" s="91"/>
    </row>
    <row r="194" spans="1:78" s="78" customFormat="1" ht="105" x14ac:dyDescent="0.25">
      <c r="A194" s="88"/>
      <c r="B194" s="11">
        <v>2017</v>
      </c>
      <c r="C194" s="12" t="s">
        <v>117</v>
      </c>
      <c r="D194" s="12" t="s">
        <v>94</v>
      </c>
      <c r="E194" s="12" t="s">
        <v>94</v>
      </c>
      <c r="F194" s="12" t="s">
        <v>232</v>
      </c>
      <c r="G194" s="12" t="s">
        <v>80</v>
      </c>
      <c r="H194" s="12" t="s">
        <v>95</v>
      </c>
      <c r="I194" s="12">
        <v>2017</v>
      </c>
      <c r="J194" s="12" t="s">
        <v>676</v>
      </c>
      <c r="K194" s="11" t="s">
        <v>72</v>
      </c>
      <c r="L194" s="11" t="s">
        <v>73</v>
      </c>
      <c r="M194" s="55">
        <v>30000</v>
      </c>
      <c r="N194" s="11" t="s">
        <v>524</v>
      </c>
      <c r="O194" s="11" t="s">
        <v>84</v>
      </c>
      <c r="P194" s="11" t="s">
        <v>88</v>
      </c>
      <c r="Q194" s="11" t="s">
        <v>81</v>
      </c>
      <c r="R194" s="56">
        <v>42736</v>
      </c>
      <c r="S194" s="56">
        <v>42766</v>
      </c>
      <c r="T194" s="11" t="s">
        <v>74</v>
      </c>
      <c r="U194" s="11" t="s">
        <v>75</v>
      </c>
      <c r="V194" s="11" t="s">
        <v>96</v>
      </c>
      <c r="W194" s="11" t="s">
        <v>97</v>
      </c>
      <c r="X194" s="11" t="s">
        <v>83</v>
      </c>
      <c r="Y194" s="57" t="s">
        <v>674</v>
      </c>
      <c r="Z194" s="57" t="s">
        <v>194</v>
      </c>
      <c r="AA194" s="57" t="s">
        <v>195</v>
      </c>
      <c r="AB194" s="57" t="s">
        <v>196</v>
      </c>
      <c r="AC194" s="12" t="str">
        <f t="shared" si="129"/>
        <v>N/D</v>
      </c>
      <c r="AD194" s="58" t="s">
        <v>197</v>
      </c>
      <c r="AE194" s="3" t="s">
        <v>98</v>
      </c>
      <c r="AF194" s="3" t="s">
        <v>855</v>
      </c>
      <c r="AG194" s="11" t="s">
        <v>236</v>
      </c>
      <c r="AH194" s="11" t="s">
        <v>201</v>
      </c>
      <c r="AI194" s="11" t="s">
        <v>201</v>
      </c>
      <c r="AJ194" s="11" t="s">
        <v>537</v>
      </c>
      <c r="AK194" s="59">
        <f t="shared" si="130"/>
        <v>30000</v>
      </c>
      <c r="AL194" s="59">
        <f t="shared" si="128"/>
        <v>30000</v>
      </c>
      <c r="AM194" s="59">
        <v>30000</v>
      </c>
      <c r="AN194" s="11" t="s">
        <v>202</v>
      </c>
      <c r="AO194" s="60">
        <v>5995511.7599999998</v>
      </c>
      <c r="AP194" s="26" t="s">
        <v>674</v>
      </c>
      <c r="AQ194" s="59">
        <f t="shared" si="131"/>
        <v>30000</v>
      </c>
      <c r="AR194" s="52">
        <f t="shared" si="132"/>
        <v>42736</v>
      </c>
      <c r="AS194" s="53" t="str">
        <f t="shared" si="133"/>
        <v>SA/DCS/S/032/2017</v>
      </c>
      <c r="AT194" s="12" t="str">
        <f t="shared" si="134"/>
        <v>Servicio de Difusión de la Campaña de "Predial y Descuentos 2017"</v>
      </c>
      <c r="AU194" s="18" t="s">
        <v>686</v>
      </c>
      <c r="AV194" s="12" t="s">
        <v>85</v>
      </c>
      <c r="AW194" s="54">
        <f t="shared" si="135"/>
        <v>30000</v>
      </c>
      <c r="AX194" s="54">
        <f t="shared" si="136"/>
        <v>30000</v>
      </c>
      <c r="AY194" s="52">
        <f t="shared" si="137"/>
        <v>42736</v>
      </c>
      <c r="AZ194" s="52">
        <f t="shared" si="138"/>
        <v>42766</v>
      </c>
      <c r="BA194" s="53" t="s">
        <v>525</v>
      </c>
      <c r="BB194" s="91"/>
      <c r="BC194" s="91"/>
      <c r="BD194" s="91"/>
      <c r="BE194" s="91"/>
      <c r="BF194" s="91"/>
      <c r="BG194" s="91"/>
      <c r="BH194" s="91"/>
      <c r="BI194" s="91"/>
      <c r="BJ194" s="91"/>
      <c r="BK194" s="91"/>
      <c r="BL194" s="91"/>
      <c r="BM194" s="91"/>
      <c r="BN194" s="91"/>
      <c r="BO194" s="91"/>
      <c r="BP194" s="91"/>
      <c r="BQ194" s="91"/>
      <c r="BR194" s="91"/>
      <c r="BS194" s="91"/>
      <c r="BT194" s="91"/>
      <c r="BU194" s="91"/>
      <c r="BV194" s="91"/>
      <c r="BW194" s="91"/>
      <c r="BX194" s="91"/>
      <c r="BY194" s="91"/>
      <c r="BZ194" s="91"/>
    </row>
    <row r="195" spans="1:78" s="78" customFormat="1" ht="105" x14ac:dyDescent="0.25">
      <c r="A195" s="88"/>
      <c r="B195" s="11">
        <v>2017</v>
      </c>
      <c r="C195" s="12" t="s">
        <v>117</v>
      </c>
      <c r="D195" s="12" t="s">
        <v>94</v>
      </c>
      <c r="E195" s="12" t="s">
        <v>94</v>
      </c>
      <c r="F195" s="12" t="s">
        <v>232</v>
      </c>
      <c r="G195" s="12" t="s">
        <v>80</v>
      </c>
      <c r="H195" s="12" t="s">
        <v>95</v>
      </c>
      <c r="I195" s="12">
        <v>2017</v>
      </c>
      <c r="J195" s="12" t="s">
        <v>676</v>
      </c>
      <c r="K195" s="11" t="s">
        <v>72</v>
      </c>
      <c r="L195" s="11" t="s">
        <v>73</v>
      </c>
      <c r="M195" s="55">
        <v>19000</v>
      </c>
      <c r="N195" s="11" t="s">
        <v>526</v>
      </c>
      <c r="O195" s="11" t="s">
        <v>84</v>
      </c>
      <c r="P195" s="11" t="s">
        <v>88</v>
      </c>
      <c r="Q195" s="11" t="s">
        <v>81</v>
      </c>
      <c r="R195" s="56">
        <v>42736</v>
      </c>
      <c r="S195" s="56">
        <v>42766</v>
      </c>
      <c r="T195" s="11" t="s">
        <v>74</v>
      </c>
      <c r="U195" s="11" t="s">
        <v>75</v>
      </c>
      <c r="V195" s="11" t="s">
        <v>96</v>
      </c>
      <c r="W195" s="11" t="s">
        <v>97</v>
      </c>
      <c r="X195" s="11" t="s">
        <v>83</v>
      </c>
      <c r="Y195" s="57" t="s">
        <v>674</v>
      </c>
      <c r="Z195" s="57" t="s">
        <v>374</v>
      </c>
      <c r="AA195" s="57" t="s">
        <v>375</v>
      </c>
      <c r="AB195" s="57" t="s">
        <v>376</v>
      </c>
      <c r="AC195" s="12" t="str">
        <f t="shared" si="129"/>
        <v>N/D</v>
      </c>
      <c r="AD195" s="58" t="s">
        <v>377</v>
      </c>
      <c r="AE195" s="3" t="s">
        <v>98</v>
      </c>
      <c r="AF195" s="3" t="s">
        <v>855</v>
      </c>
      <c r="AG195" s="11" t="s">
        <v>236</v>
      </c>
      <c r="AH195" s="11" t="s">
        <v>201</v>
      </c>
      <c r="AI195" s="11" t="s">
        <v>201</v>
      </c>
      <c r="AJ195" s="11" t="s">
        <v>537</v>
      </c>
      <c r="AK195" s="59">
        <f t="shared" si="130"/>
        <v>19000</v>
      </c>
      <c r="AL195" s="59">
        <f t="shared" si="128"/>
        <v>19000</v>
      </c>
      <c r="AM195" s="59">
        <v>19000</v>
      </c>
      <c r="AN195" s="11" t="s">
        <v>202</v>
      </c>
      <c r="AO195" s="60">
        <v>5995511.7599999998</v>
      </c>
      <c r="AP195" s="26" t="s">
        <v>674</v>
      </c>
      <c r="AQ195" s="59">
        <f t="shared" si="131"/>
        <v>19000</v>
      </c>
      <c r="AR195" s="52">
        <f t="shared" si="132"/>
        <v>42736</v>
      </c>
      <c r="AS195" s="53" t="str">
        <f t="shared" si="133"/>
        <v>SA/DCS/S/025/2017</v>
      </c>
      <c r="AT195" s="12" t="str">
        <f t="shared" si="134"/>
        <v>Servicio de Difusión de la Campaña de "Predial y Descuentos 2017"</v>
      </c>
      <c r="AU195" s="18" t="s">
        <v>686</v>
      </c>
      <c r="AV195" s="12" t="s">
        <v>85</v>
      </c>
      <c r="AW195" s="54">
        <f t="shared" si="135"/>
        <v>19000</v>
      </c>
      <c r="AX195" s="54">
        <f t="shared" si="136"/>
        <v>19000</v>
      </c>
      <c r="AY195" s="52">
        <f t="shared" si="137"/>
        <v>42736</v>
      </c>
      <c r="AZ195" s="52">
        <f t="shared" si="138"/>
        <v>42766</v>
      </c>
      <c r="BA195" s="53" t="s">
        <v>527</v>
      </c>
      <c r="BB195" s="91"/>
      <c r="BC195" s="91"/>
      <c r="BD195" s="91"/>
      <c r="BE195" s="91"/>
      <c r="BF195" s="91"/>
      <c r="BG195" s="91"/>
      <c r="BH195" s="91"/>
      <c r="BI195" s="91"/>
      <c r="BJ195" s="91"/>
      <c r="BK195" s="91"/>
      <c r="BL195" s="91"/>
      <c r="BM195" s="91"/>
      <c r="BN195" s="91"/>
      <c r="BO195" s="91"/>
      <c r="BP195" s="91"/>
      <c r="BQ195" s="91"/>
      <c r="BR195" s="91"/>
      <c r="BS195" s="91"/>
      <c r="BT195" s="91"/>
      <c r="BU195" s="91"/>
      <c r="BV195" s="91"/>
      <c r="BW195" s="91"/>
      <c r="BX195" s="91"/>
      <c r="BY195" s="91"/>
      <c r="BZ195" s="91"/>
    </row>
    <row r="196" spans="1:78" s="78" customFormat="1" ht="105" x14ac:dyDescent="0.25">
      <c r="A196" s="88"/>
      <c r="B196" s="11">
        <v>2017</v>
      </c>
      <c r="C196" s="12" t="s">
        <v>117</v>
      </c>
      <c r="D196" s="12" t="s">
        <v>94</v>
      </c>
      <c r="E196" s="12" t="s">
        <v>94</v>
      </c>
      <c r="F196" s="12" t="s">
        <v>232</v>
      </c>
      <c r="G196" s="12" t="s">
        <v>80</v>
      </c>
      <c r="H196" s="12" t="s">
        <v>95</v>
      </c>
      <c r="I196" s="12">
        <v>2017</v>
      </c>
      <c r="J196" s="12" t="s">
        <v>676</v>
      </c>
      <c r="K196" s="11" t="s">
        <v>72</v>
      </c>
      <c r="L196" s="11" t="s">
        <v>73</v>
      </c>
      <c r="M196" s="55">
        <v>10000</v>
      </c>
      <c r="N196" s="11" t="s">
        <v>528</v>
      </c>
      <c r="O196" s="11" t="s">
        <v>84</v>
      </c>
      <c r="P196" s="11" t="s">
        <v>88</v>
      </c>
      <c r="Q196" s="11" t="s">
        <v>81</v>
      </c>
      <c r="R196" s="56">
        <v>42736</v>
      </c>
      <c r="S196" s="56">
        <v>42766</v>
      </c>
      <c r="T196" s="11" t="s">
        <v>74</v>
      </c>
      <c r="U196" s="11" t="s">
        <v>75</v>
      </c>
      <c r="V196" s="11" t="s">
        <v>96</v>
      </c>
      <c r="W196" s="11" t="s">
        <v>97</v>
      </c>
      <c r="X196" s="11" t="s">
        <v>83</v>
      </c>
      <c r="Y196" s="57" t="s">
        <v>674</v>
      </c>
      <c r="Z196" s="57" t="s">
        <v>529</v>
      </c>
      <c r="AA196" s="57" t="s">
        <v>530</v>
      </c>
      <c r="AB196" s="57" t="s">
        <v>293</v>
      </c>
      <c r="AC196" s="12" t="str">
        <f t="shared" si="129"/>
        <v>N/D</v>
      </c>
      <c r="AD196" s="58" t="s">
        <v>365</v>
      </c>
      <c r="AE196" s="3" t="s">
        <v>98</v>
      </c>
      <c r="AF196" s="3" t="s">
        <v>855</v>
      </c>
      <c r="AG196" s="11" t="s">
        <v>236</v>
      </c>
      <c r="AH196" s="11" t="s">
        <v>201</v>
      </c>
      <c r="AI196" s="11" t="s">
        <v>201</v>
      </c>
      <c r="AJ196" s="11" t="s">
        <v>537</v>
      </c>
      <c r="AK196" s="59">
        <f t="shared" si="130"/>
        <v>10000</v>
      </c>
      <c r="AL196" s="59">
        <f t="shared" si="128"/>
        <v>10000</v>
      </c>
      <c r="AM196" s="59">
        <v>10000</v>
      </c>
      <c r="AN196" s="11" t="s">
        <v>202</v>
      </c>
      <c r="AO196" s="60">
        <v>5995511.7599999998</v>
      </c>
      <c r="AP196" s="26" t="s">
        <v>674</v>
      </c>
      <c r="AQ196" s="59">
        <f t="shared" si="131"/>
        <v>10000</v>
      </c>
      <c r="AR196" s="52">
        <f t="shared" si="132"/>
        <v>42736</v>
      </c>
      <c r="AS196" s="53" t="str">
        <f t="shared" si="133"/>
        <v>SA/DCS/S/027/2017</v>
      </c>
      <c r="AT196" s="12" t="str">
        <f t="shared" si="134"/>
        <v>Servicio de Difusión de la Campaña de "Predial y Descuentos 2017"</v>
      </c>
      <c r="AU196" s="18" t="s">
        <v>686</v>
      </c>
      <c r="AV196" s="12" t="s">
        <v>85</v>
      </c>
      <c r="AW196" s="54">
        <f t="shared" si="135"/>
        <v>10000</v>
      </c>
      <c r="AX196" s="54">
        <f t="shared" si="136"/>
        <v>10000</v>
      </c>
      <c r="AY196" s="52">
        <f t="shared" si="137"/>
        <v>42736</v>
      </c>
      <c r="AZ196" s="52">
        <f t="shared" si="138"/>
        <v>42766</v>
      </c>
      <c r="BA196" s="53">
        <v>157</v>
      </c>
      <c r="BB196" s="91"/>
      <c r="BC196" s="91"/>
      <c r="BD196" s="91"/>
      <c r="BE196" s="91"/>
      <c r="BF196" s="91"/>
      <c r="BG196" s="91"/>
      <c r="BH196" s="91"/>
      <c r="BI196" s="91"/>
      <c r="BJ196" s="91"/>
      <c r="BK196" s="91"/>
      <c r="BL196" s="91"/>
      <c r="BM196" s="91"/>
      <c r="BN196" s="91"/>
      <c r="BO196" s="91"/>
      <c r="BP196" s="91"/>
      <c r="BQ196" s="91"/>
      <c r="BR196" s="91"/>
      <c r="BS196" s="91"/>
      <c r="BT196" s="91"/>
      <c r="BU196" s="91"/>
      <c r="BV196" s="91"/>
      <c r="BW196" s="91"/>
      <c r="BX196" s="91"/>
      <c r="BY196" s="91"/>
      <c r="BZ196" s="91"/>
    </row>
    <row r="197" spans="1:78" s="78" customFormat="1" ht="105" x14ac:dyDescent="0.25">
      <c r="A197" s="88"/>
      <c r="B197" s="11">
        <v>2017</v>
      </c>
      <c r="C197" s="12" t="s">
        <v>117</v>
      </c>
      <c r="D197" s="12" t="s">
        <v>94</v>
      </c>
      <c r="E197" s="12" t="s">
        <v>94</v>
      </c>
      <c r="F197" s="12" t="s">
        <v>232</v>
      </c>
      <c r="G197" s="12" t="s">
        <v>80</v>
      </c>
      <c r="H197" s="12" t="s">
        <v>95</v>
      </c>
      <c r="I197" s="12">
        <v>2017</v>
      </c>
      <c r="J197" s="12" t="s">
        <v>676</v>
      </c>
      <c r="K197" s="11" t="s">
        <v>72</v>
      </c>
      <c r="L197" s="11" t="s">
        <v>73</v>
      </c>
      <c r="M197" s="55">
        <v>15000.01</v>
      </c>
      <c r="N197" s="11" t="s">
        <v>531</v>
      </c>
      <c r="O197" s="11" t="s">
        <v>84</v>
      </c>
      <c r="P197" s="11" t="s">
        <v>88</v>
      </c>
      <c r="Q197" s="11" t="s">
        <v>81</v>
      </c>
      <c r="R197" s="56">
        <v>42736</v>
      </c>
      <c r="S197" s="56">
        <v>42794</v>
      </c>
      <c r="T197" s="11" t="s">
        <v>74</v>
      </c>
      <c r="U197" s="11" t="s">
        <v>75</v>
      </c>
      <c r="V197" s="11" t="s">
        <v>96</v>
      </c>
      <c r="W197" s="11" t="s">
        <v>97</v>
      </c>
      <c r="X197" s="11" t="s">
        <v>83</v>
      </c>
      <c r="Y197" s="57" t="s">
        <v>674</v>
      </c>
      <c r="Z197" s="57" t="s">
        <v>532</v>
      </c>
      <c r="AA197" s="57" t="s">
        <v>533</v>
      </c>
      <c r="AB197" s="57" t="s">
        <v>534</v>
      </c>
      <c r="AC197" s="12" t="str">
        <f t="shared" si="129"/>
        <v>N/D</v>
      </c>
      <c r="AD197" s="58" t="s">
        <v>535</v>
      </c>
      <c r="AE197" s="3" t="s">
        <v>98</v>
      </c>
      <c r="AF197" s="3" t="s">
        <v>855</v>
      </c>
      <c r="AG197" s="11" t="s">
        <v>236</v>
      </c>
      <c r="AH197" s="11" t="s">
        <v>201</v>
      </c>
      <c r="AI197" s="11" t="s">
        <v>201</v>
      </c>
      <c r="AJ197" s="11" t="s">
        <v>537</v>
      </c>
      <c r="AK197" s="59">
        <f t="shared" si="130"/>
        <v>15000.01</v>
      </c>
      <c r="AL197" s="59">
        <f t="shared" si="128"/>
        <v>15000.01</v>
      </c>
      <c r="AM197" s="59">
        <v>15000.01</v>
      </c>
      <c r="AN197" s="11" t="s">
        <v>202</v>
      </c>
      <c r="AO197" s="60">
        <v>5995511.7599999998</v>
      </c>
      <c r="AP197" s="26" t="s">
        <v>674</v>
      </c>
      <c r="AQ197" s="59">
        <f t="shared" si="131"/>
        <v>15000.01</v>
      </c>
      <c r="AR197" s="52">
        <f t="shared" si="132"/>
        <v>42736</v>
      </c>
      <c r="AS197" s="53" t="str">
        <f t="shared" si="133"/>
        <v>SA/DCS/S/029/2017</v>
      </c>
      <c r="AT197" s="12" t="str">
        <f t="shared" si="134"/>
        <v>Servicio de Difusión de la Campaña de "Predial y Descuentos 2017"</v>
      </c>
      <c r="AU197" s="18" t="s">
        <v>686</v>
      </c>
      <c r="AV197" s="12" t="s">
        <v>85</v>
      </c>
      <c r="AW197" s="54">
        <f t="shared" si="135"/>
        <v>15000.01</v>
      </c>
      <c r="AX197" s="54">
        <f t="shared" si="136"/>
        <v>15000.01</v>
      </c>
      <c r="AY197" s="52">
        <f t="shared" si="137"/>
        <v>42736</v>
      </c>
      <c r="AZ197" s="52">
        <f t="shared" si="138"/>
        <v>42794</v>
      </c>
      <c r="BA197" s="53">
        <v>313</v>
      </c>
      <c r="BB197" s="91"/>
      <c r="BC197" s="91"/>
      <c r="BD197" s="91"/>
      <c r="BE197" s="91"/>
      <c r="BF197" s="91"/>
      <c r="BG197" s="91"/>
      <c r="BH197" s="91"/>
      <c r="BI197" s="91"/>
      <c r="BJ197" s="91"/>
      <c r="BK197" s="91"/>
      <c r="BL197" s="91"/>
      <c r="BM197" s="91"/>
      <c r="BN197" s="91"/>
      <c r="BO197" s="91"/>
      <c r="BP197" s="91"/>
      <c r="BQ197" s="91"/>
      <c r="BR197" s="91"/>
      <c r="BS197" s="91"/>
      <c r="BT197" s="91"/>
      <c r="BU197" s="91"/>
      <c r="BV197" s="91"/>
      <c r="BW197" s="91"/>
      <c r="BX197" s="91"/>
      <c r="BY197" s="91"/>
      <c r="BZ197" s="91"/>
    </row>
    <row r="198" spans="1:78" s="78" customFormat="1" ht="105" x14ac:dyDescent="0.25">
      <c r="A198" s="88"/>
      <c r="B198" s="11">
        <v>2017</v>
      </c>
      <c r="C198" s="12" t="s">
        <v>117</v>
      </c>
      <c r="D198" s="12" t="s">
        <v>94</v>
      </c>
      <c r="E198" s="12" t="s">
        <v>94</v>
      </c>
      <c r="F198" s="12" t="s">
        <v>232</v>
      </c>
      <c r="G198" s="12" t="s">
        <v>80</v>
      </c>
      <c r="H198" s="12" t="s">
        <v>95</v>
      </c>
      <c r="I198" s="12">
        <v>2017</v>
      </c>
      <c r="J198" s="12" t="s">
        <v>676</v>
      </c>
      <c r="K198" s="11" t="s">
        <v>72</v>
      </c>
      <c r="L198" s="11" t="s">
        <v>73</v>
      </c>
      <c r="M198" s="55">
        <v>17400</v>
      </c>
      <c r="N198" s="11" t="s">
        <v>536</v>
      </c>
      <c r="O198" s="11" t="s">
        <v>84</v>
      </c>
      <c r="P198" s="11" t="s">
        <v>88</v>
      </c>
      <c r="Q198" s="11" t="s">
        <v>81</v>
      </c>
      <c r="R198" s="56">
        <v>42736</v>
      </c>
      <c r="S198" s="56">
        <v>42766</v>
      </c>
      <c r="T198" s="11" t="s">
        <v>74</v>
      </c>
      <c r="U198" s="11" t="s">
        <v>75</v>
      </c>
      <c r="V198" s="11" t="s">
        <v>96</v>
      </c>
      <c r="W198" s="11" t="s">
        <v>97</v>
      </c>
      <c r="X198" s="11" t="s">
        <v>83</v>
      </c>
      <c r="Y198" s="12" t="s">
        <v>305</v>
      </c>
      <c r="Z198" s="57" t="s">
        <v>674</v>
      </c>
      <c r="AA198" s="57" t="s">
        <v>674</v>
      </c>
      <c r="AB198" s="57" t="s">
        <v>674</v>
      </c>
      <c r="AC198" s="12" t="str">
        <f t="shared" si="129"/>
        <v>Editorial Acueducto S.A de C.V</v>
      </c>
      <c r="AD198" s="58" t="s">
        <v>306</v>
      </c>
      <c r="AE198" s="3" t="s">
        <v>98</v>
      </c>
      <c r="AF198" s="3" t="s">
        <v>855</v>
      </c>
      <c r="AG198" s="11" t="s">
        <v>236</v>
      </c>
      <c r="AH198" s="11" t="s">
        <v>201</v>
      </c>
      <c r="AI198" s="11" t="s">
        <v>201</v>
      </c>
      <c r="AJ198" s="11" t="s">
        <v>537</v>
      </c>
      <c r="AK198" s="59">
        <f t="shared" si="130"/>
        <v>17400</v>
      </c>
      <c r="AL198" s="59">
        <f t="shared" si="128"/>
        <v>17400</v>
      </c>
      <c r="AM198" s="59">
        <v>17400</v>
      </c>
      <c r="AN198" s="11" t="s">
        <v>202</v>
      </c>
      <c r="AO198" s="60">
        <v>5995511.7599999998</v>
      </c>
      <c r="AP198" s="26" t="s">
        <v>674</v>
      </c>
      <c r="AQ198" s="59">
        <f t="shared" si="131"/>
        <v>17400</v>
      </c>
      <c r="AR198" s="52">
        <f t="shared" si="132"/>
        <v>42736</v>
      </c>
      <c r="AS198" s="53" t="str">
        <f t="shared" si="133"/>
        <v>SA/DCS/S/028/2017</v>
      </c>
      <c r="AT198" s="12" t="str">
        <f t="shared" si="134"/>
        <v>Servicio de Difusión de la Campaña de "Predial y Descuentos 2017"</v>
      </c>
      <c r="AU198" s="18" t="s">
        <v>686</v>
      </c>
      <c r="AV198" s="12" t="s">
        <v>85</v>
      </c>
      <c r="AW198" s="54">
        <f t="shared" si="135"/>
        <v>17400</v>
      </c>
      <c r="AX198" s="54">
        <f t="shared" si="136"/>
        <v>17400</v>
      </c>
      <c r="AY198" s="52">
        <f t="shared" si="137"/>
        <v>42736</v>
      </c>
      <c r="AZ198" s="52">
        <f t="shared" si="138"/>
        <v>42766</v>
      </c>
      <c r="BA198" s="53" t="s">
        <v>102</v>
      </c>
      <c r="BB198" s="91"/>
      <c r="BC198" s="91"/>
      <c r="BD198" s="91"/>
      <c r="BE198" s="91"/>
      <c r="BF198" s="91"/>
      <c r="BG198" s="91"/>
      <c r="BH198" s="91"/>
      <c r="BI198" s="91"/>
      <c r="BJ198" s="91"/>
      <c r="BK198" s="91"/>
      <c r="BL198" s="91"/>
      <c r="BM198" s="91"/>
      <c r="BN198" s="91"/>
      <c r="BO198" s="91"/>
      <c r="BP198" s="91"/>
      <c r="BQ198" s="91"/>
      <c r="BR198" s="91"/>
      <c r="BS198" s="91"/>
      <c r="BT198" s="91"/>
      <c r="BU198" s="91"/>
      <c r="BV198" s="91"/>
      <c r="BW198" s="91"/>
      <c r="BX198" s="91"/>
      <c r="BY198" s="91"/>
      <c r="BZ198" s="91"/>
    </row>
    <row r="199" spans="1:78" s="78" customFormat="1" ht="105" x14ac:dyDescent="0.25">
      <c r="A199" s="88"/>
      <c r="B199" s="11">
        <v>2017</v>
      </c>
      <c r="C199" s="12" t="s">
        <v>117</v>
      </c>
      <c r="D199" s="12" t="s">
        <v>94</v>
      </c>
      <c r="E199" s="12" t="s">
        <v>94</v>
      </c>
      <c r="F199" s="12" t="s">
        <v>232</v>
      </c>
      <c r="G199" s="12" t="s">
        <v>80</v>
      </c>
      <c r="H199" s="12" t="s">
        <v>95</v>
      </c>
      <c r="I199" s="12">
        <v>2017</v>
      </c>
      <c r="J199" s="12" t="s">
        <v>676</v>
      </c>
      <c r="K199" s="11" t="s">
        <v>72</v>
      </c>
      <c r="L199" s="11" t="s">
        <v>73</v>
      </c>
      <c r="M199" s="55">
        <v>170000</v>
      </c>
      <c r="N199" s="11" t="s">
        <v>666</v>
      </c>
      <c r="O199" s="11" t="s">
        <v>84</v>
      </c>
      <c r="P199" s="11" t="s">
        <v>88</v>
      </c>
      <c r="Q199" s="11" t="s">
        <v>81</v>
      </c>
      <c r="R199" s="56">
        <v>42736</v>
      </c>
      <c r="S199" s="56">
        <v>42766</v>
      </c>
      <c r="T199" s="11" t="s">
        <v>74</v>
      </c>
      <c r="U199" s="11" t="s">
        <v>75</v>
      </c>
      <c r="V199" s="11" t="s">
        <v>96</v>
      </c>
      <c r="W199" s="11" t="s">
        <v>97</v>
      </c>
      <c r="X199" s="11" t="s">
        <v>83</v>
      </c>
      <c r="Y199" s="12" t="s">
        <v>786</v>
      </c>
      <c r="Z199" s="57" t="s">
        <v>674</v>
      </c>
      <c r="AA199" s="57" t="s">
        <v>674</v>
      </c>
      <c r="AB199" s="57" t="s">
        <v>674</v>
      </c>
      <c r="AC199" s="12" t="str">
        <f t="shared" si="129"/>
        <v>Secuencia Estratégica S.A de C.V</v>
      </c>
      <c r="AD199" s="58" t="s">
        <v>538</v>
      </c>
      <c r="AE199" s="3" t="s">
        <v>98</v>
      </c>
      <c r="AF199" s="3" t="s">
        <v>855</v>
      </c>
      <c r="AG199" s="11" t="s">
        <v>236</v>
      </c>
      <c r="AH199" s="11" t="s">
        <v>201</v>
      </c>
      <c r="AI199" s="11" t="s">
        <v>201</v>
      </c>
      <c r="AJ199" s="11" t="s">
        <v>539</v>
      </c>
      <c r="AK199" s="59">
        <f t="shared" si="130"/>
        <v>170000</v>
      </c>
      <c r="AL199" s="59">
        <f t="shared" si="128"/>
        <v>170000</v>
      </c>
      <c r="AM199" s="59">
        <v>170000</v>
      </c>
      <c r="AN199" s="11" t="s">
        <v>202</v>
      </c>
      <c r="AO199" s="60">
        <v>5995511.7599999998</v>
      </c>
      <c r="AP199" s="26" t="s">
        <v>674</v>
      </c>
      <c r="AQ199" s="59">
        <f t="shared" si="131"/>
        <v>170000</v>
      </c>
      <c r="AR199" s="52">
        <f t="shared" si="132"/>
        <v>42736</v>
      </c>
      <c r="AS199" s="53" t="str">
        <f t="shared" si="133"/>
        <v>SA/DCS/S/040/2017 B</v>
      </c>
      <c r="AT199" s="12" t="str">
        <f t="shared" si="134"/>
        <v>Servicio de Manejo de Redes Sociales Institucionales durante el mes de Enero de 2017</v>
      </c>
      <c r="AU199" s="18" t="s">
        <v>686</v>
      </c>
      <c r="AV199" s="12" t="s">
        <v>85</v>
      </c>
      <c r="AW199" s="54">
        <f t="shared" si="135"/>
        <v>170000</v>
      </c>
      <c r="AX199" s="54">
        <f t="shared" si="136"/>
        <v>170000</v>
      </c>
      <c r="AY199" s="52">
        <f t="shared" si="137"/>
        <v>42736</v>
      </c>
      <c r="AZ199" s="52">
        <f t="shared" si="138"/>
        <v>42766</v>
      </c>
      <c r="BA199" s="53">
        <v>473</v>
      </c>
      <c r="BB199" s="91"/>
      <c r="BC199" s="91"/>
      <c r="BD199" s="91"/>
      <c r="BE199" s="91"/>
      <c r="BF199" s="91"/>
      <c r="BG199" s="91"/>
      <c r="BH199" s="91"/>
      <c r="BI199" s="91"/>
      <c r="BJ199" s="91"/>
      <c r="BK199" s="91"/>
      <c r="BL199" s="91"/>
      <c r="BM199" s="91"/>
      <c r="BN199" s="91"/>
      <c r="BO199" s="91"/>
      <c r="BP199" s="91"/>
      <c r="BQ199" s="91"/>
      <c r="BR199" s="91"/>
      <c r="BS199" s="91"/>
      <c r="BT199" s="91"/>
      <c r="BU199" s="91"/>
      <c r="BV199" s="91"/>
      <c r="BW199" s="91"/>
      <c r="BX199" s="91"/>
      <c r="BY199" s="91"/>
      <c r="BZ199" s="91"/>
    </row>
    <row r="200" spans="1:78" s="78" customFormat="1" ht="105" x14ac:dyDescent="0.25">
      <c r="A200" s="88"/>
      <c r="B200" s="11">
        <v>2017</v>
      </c>
      <c r="C200" s="12" t="s">
        <v>117</v>
      </c>
      <c r="D200" s="12" t="s">
        <v>94</v>
      </c>
      <c r="E200" s="12" t="s">
        <v>94</v>
      </c>
      <c r="F200" s="12" t="s">
        <v>232</v>
      </c>
      <c r="G200" s="12" t="s">
        <v>80</v>
      </c>
      <c r="H200" s="12" t="s">
        <v>95</v>
      </c>
      <c r="I200" s="12">
        <v>2017</v>
      </c>
      <c r="J200" s="12" t="s">
        <v>676</v>
      </c>
      <c r="K200" s="11" t="s">
        <v>72</v>
      </c>
      <c r="L200" s="11" t="s">
        <v>73</v>
      </c>
      <c r="M200" s="55">
        <v>19000</v>
      </c>
      <c r="N200" s="11" t="s">
        <v>350</v>
      </c>
      <c r="O200" s="11" t="s">
        <v>84</v>
      </c>
      <c r="P200" s="11" t="s">
        <v>88</v>
      </c>
      <c r="Q200" s="11" t="s">
        <v>81</v>
      </c>
      <c r="R200" s="56">
        <v>42736</v>
      </c>
      <c r="S200" s="56">
        <v>42766</v>
      </c>
      <c r="T200" s="11" t="s">
        <v>74</v>
      </c>
      <c r="U200" s="11" t="s">
        <v>75</v>
      </c>
      <c r="V200" s="11" t="s">
        <v>96</v>
      </c>
      <c r="W200" s="11" t="s">
        <v>97</v>
      </c>
      <c r="X200" s="11" t="s">
        <v>83</v>
      </c>
      <c r="Y200" s="57" t="s">
        <v>674</v>
      </c>
      <c r="Z200" s="57" t="s">
        <v>542</v>
      </c>
      <c r="AA200" s="57" t="s">
        <v>543</v>
      </c>
      <c r="AB200" s="57" t="s">
        <v>396</v>
      </c>
      <c r="AC200" s="12" t="str">
        <f t="shared" si="129"/>
        <v>N/D</v>
      </c>
      <c r="AD200" s="58" t="s">
        <v>544</v>
      </c>
      <c r="AE200" s="3" t="s">
        <v>98</v>
      </c>
      <c r="AF200" s="3" t="s">
        <v>855</v>
      </c>
      <c r="AG200" s="11" t="s">
        <v>236</v>
      </c>
      <c r="AH200" s="11" t="s">
        <v>201</v>
      </c>
      <c r="AI200" s="11" t="s">
        <v>201</v>
      </c>
      <c r="AJ200" s="11" t="s">
        <v>537</v>
      </c>
      <c r="AK200" s="59">
        <f t="shared" si="130"/>
        <v>19000</v>
      </c>
      <c r="AL200" s="59">
        <f t="shared" si="128"/>
        <v>19000</v>
      </c>
      <c r="AM200" s="59">
        <v>19000</v>
      </c>
      <c r="AN200" s="11" t="s">
        <v>202</v>
      </c>
      <c r="AO200" s="60">
        <v>5995511.7599999998</v>
      </c>
      <c r="AP200" s="26" t="s">
        <v>674</v>
      </c>
      <c r="AQ200" s="59">
        <f t="shared" si="131"/>
        <v>19000</v>
      </c>
      <c r="AR200" s="52">
        <f t="shared" si="132"/>
        <v>42736</v>
      </c>
      <c r="AS200" s="53" t="str">
        <f t="shared" si="133"/>
        <v>SA/DCS/S/043/2017</v>
      </c>
      <c r="AT200" s="12" t="str">
        <f t="shared" si="134"/>
        <v>Servicio de Difusión de la Campaña de "Predial y Descuentos 2017"</v>
      </c>
      <c r="AU200" s="18" t="s">
        <v>686</v>
      </c>
      <c r="AV200" s="12" t="s">
        <v>85</v>
      </c>
      <c r="AW200" s="54">
        <f t="shared" si="135"/>
        <v>19000</v>
      </c>
      <c r="AX200" s="54">
        <f t="shared" si="136"/>
        <v>19000</v>
      </c>
      <c r="AY200" s="52">
        <f t="shared" si="137"/>
        <v>42736</v>
      </c>
      <c r="AZ200" s="52">
        <f t="shared" si="138"/>
        <v>42766</v>
      </c>
      <c r="BA200" s="53" t="s">
        <v>545</v>
      </c>
      <c r="BB200" s="91"/>
      <c r="BC200" s="91"/>
      <c r="BD200" s="91"/>
      <c r="BE200" s="91"/>
      <c r="BF200" s="91"/>
      <c r="BG200" s="91"/>
      <c r="BH200" s="91"/>
      <c r="BI200" s="91"/>
      <c r="BJ200" s="91"/>
      <c r="BK200" s="91"/>
      <c r="BL200" s="91"/>
      <c r="BM200" s="91"/>
      <c r="BN200" s="91"/>
      <c r="BO200" s="91"/>
      <c r="BP200" s="91"/>
      <c r="BQ200" s="91"/>
      <c r="BR200" s="91"/>
      <c r="BS200" s="91"/>
      <c r="BT200" s="91"/>
      <c r="BU200" s="91"/>
      <c r="BV200" s="91"/>
      <c r="BW200" s="91"/>
      <c r="BX200" s="91"/>
      <c r="BY200" s="91"/>
      <c r="BZ200" s="91"/>
    </row>
    <row r="201" spans="1:78" s="78" customFormat="1" ht="105" x14ac:dyDescent="0.25">
      <c r="A201" s="88"/>
      <c r="B201" s="11">
        <v>2017</v>
      </c>
      <c r="C201" s="12" t="s">
        <v>117</v>
      </c>
      <c r="D201" s="12" t="s">
        <v>94</v>
      </c>
      <c r="E201" s="12" t="s">
        <v>94</v>
      </c>
      <c r="F201" s="12" t="s">
        <v>232</v>
      </c>
      <c r="G201" s="12" t="s">
        <v>80</v>
      </c>
      <c r="H201" s="12" t="s">
        <v>95</v>
      </c>
      <c r="I201" s="12">
        <v>2017</v>
      </c>
      <c r="J201" s="12" t="s">
        <v>676</v>
      </c>
      <c r="K201" s="11" t="s">
        <v>72</v>
      </c>
      <c r="L201" s="11" t="s">
        <v>73</v>
      </c>
      <c r="M201" s="55">
        <v>9000</v>
      </c>
      <c r="N201" s="11" t="s">
        <v>668</v>
      </c>
      <c r="O201" s="11" t="s">
        <v>84</v>
      </c>
      <c r="P201" s="11" t="s">
        <v>88</v>
      </c>
      <c r="Q201" s="11" t="s">
        <v>81</v>
      </c>
      <c r="R201" s="56">
        <v>42736</v>
      </c>
      <c r="S201" s="56">
        <v>42766</v>
      </c>
      <c r="T201" s="11" t="s">
        <v>74</v>
      </c>
      <c r="U201" s="11" t="s">
        <v>75</v>
      </c>
      <c r="V201" s="11" t="s">
        <v>96</v>
      </c>
      <c r="W201" s="11" t="s">
        <v>97</v>
      </c>
      <c r="X201" s="11" t="s">
        <v>83</v>
      </c>
      <c r="Y201" s="57" t="s">
        <v>674</v>
      </c>
      <c r="Z201" s="57" t="s">
        <v>298</v>
      </c>
      <c r="AA201" s="57" t="s">
        <v>546</v>
      </c>
      <c r="AB201" s="57" t="s">
        <v>300</v>
      </c>
      <c r="AC201" s="57" t="s">
        <v>231</v>
      </c>
      <c r="AD201" s="58" t="s">
        <v>301</v>
      </c>
      <c r="AE201" s="3" t="s">
        <v>98</v>
      </c>
      <c r="AF201" s="3" t="s">
        <v>855</v>
      </c>
      <c r="AG201" s="11" t="s">
        <v>236</v>
      </c>
      <c r="AH201" s="11" t="s">
        <v>201</v>
      </c>
      <c r="AI201" s="11" t="s">
        <v>201</v>
      </c>
      <c r="AJ201" s="11" t="s">
        <v>537</v>
      </c>
      <c r="AK201" s="59">
        <f t="shared" si="130"/>
        <v>9000</v>
      </c>
      <c r="AL201" s="59">
        <f t="shared" si="128"/>
        <v>9000</v>
      </c>
      <c r="AM201" s="59">
        <v>9000</v>
      </c>
      <c r="AN201" s="11" t="s">
        <v>202</v>
      </c>
      <c r="AO201" s="60">
        <v>5995511.7599999998</v>
      </c>
      <c r="AP201" s="26" t="s">
        <v>674</v>
      </c>
      <c r="AQ201" s="59">
        <f t="shared" si="131"/>
        <v>9000</v>
      </c>
      <c r="AR201" s="52">
        <f t="shared" si="132"/>
        <v>42736</v>
      </c>
      <c r="AS201" s="53" t="str">
        <f t="shared" si="133"/>
        <v>SA/DCS/S/041/2017 B</v>
      </c>
      <c r="AT201" s="12" t="str">
        <f t="shared" si="134"/>
        <v>Servicio de Difusión de la Campaña de "Predial y Descuentos 2017"</v>
      </c>
      <c r="AU201" s="18" t="s">
        <v>686</v>
      </c>
      <c r="AV201" s="12" t="s">
        <v>85</v>
      </c>
      <c r="AW201" s="54">
        <f t="shared" si="135"/>
        <v>9000</v>
      </c>
      <c r="AX201" s="54">
        <f t="shared" si="136"/>
        <v>9000</v>
      </c>
      <c r="AY201" s="52">
        <f t="shared" si="137"/>
        <v>42736</v>
      </c>
      <c r="AZ201" s="52">
        <f t="shared" si="138"/>
        <v>42766</v>
      </c>
      <c r="BA201" s="53" t="s">
        <v>547</v>
      </c>
      <c r="BB201" s="91"/>
      <c r="BC201" s="91"/>
      <c r="BD201" s="91"/>
      <c r="BE201" s="91"/>
      <c r="BF201" s="91"/>
      <c r="BG201" s="91"/>
      <c r="BH201" s="91"/>
      <c r="BI201" s="91"/>
      <c r="BJ201" s="91"/>
      <c r="BK201" s="91"/>
      <c r="BL201" s="91"/>
      <c r="BM201" s="91"/>
      <c r="BN201" s="91"/>
      <c r="BO201" s="91"/>
      <c r="BP201" s="91"/>
      <c r="BQ201" s="91"/>
      <c r="BR201" s="91"/>
      <c r="BS201" s="91"/>
      <c r="BT201" s="91"/>
      <c r="BU201" s="91"/>
      <c r="BV201" s="91"/>
      <c r="BW201" s="91"/>
      <c r="BX201" s="91"/>
      <c r="BY201" s="91"/>
      <c r="BZ201" s="91"/>
    </row>
    <row r="202" spans="1:78" s="78" customFormat="1" ht="105" x14ac:dyDescent="0.25">
      <c r="A202" s="88"/>
      <c r="B202" s="11">
        <v>2017</v>
      </c>
      <c r="C202" s="12" t="s">
        <v>117</v>
      </c>
      <c r="D202" s="12" t="s">
        <v>94</v>
      </c>
      <c r="E202" s="12" t="s">
        <v>94</v>
      </c>
      <c r="F202" s="12" t="s">
        <v>232</v>
      </c>
      <c r="G202" s="12" t="s">
        <v>80</v>
      </c>
      <c r="H202" s="12" t="s">
        <v>95</v>
      </c>
      <c r="I202" s="12">
        <v>2017</v>
      </c>
      <c r="J202" s="12" t="s">
        <v>676</v>
      </c>
      <c r="K202" s="11" t="s">
        <v>72</v>
      </c>
      <c r="L202" s="11" t="s">
        <v>73</v>
      </c>
      <c r="M202" s="55">
        <v>93000</v>
      </c>
      <c r="N202" s="11" t="s">
        <v>669</v>
      </c>
      <c r="O202" s="11" t="s">
        <v>84</v>
      </c>
      <c r="P202" s="11" t="s">
        <v>88</v>
      </c>
      <c r="Q202" s="11" t="s">
        <v>81</v>
      </c>
      <c r="R202" s="56">
        <v>42767</v>
      </c>
      <c r="S202" s="56">
        <v>42794</v>
      </c>
      <c r="T202" s="11" t="s">
        <v>74</v>
      </c>
      <c r="U202" s="11" t="s">
        <v>75</v>
      </c>
      <c r="V202" s="11" t="s">
        <v>96</v>
      </c>
      <c r="W202" s="11" t="s">
        <v>97</v>
      </c>
      <c r="X202" s="11" t="s">
        <v>83</v>
      </c>
      <c r="Y202" s="12" t="s">
        <v>548</v>
      </c>
      <c r="Z202" s="57" t="s">
        <v>674</v>
      </c>
      <c r="AA202" s="57" t="s">
        <v>674</v>
      </c>
      <c r="AB202" s="57" t="s">
        <v>674</v>
      </c>
      <c r="AC202" s="12" t="str">
        <f t="shared" ref="AC202:AC209" si="139">Y202</f>
        <v>TV Azteca S.A.B de C.V</v>
      </c>
      <c r="AD202" s="58" t="s">
        <v>476</v>
      </c>
      <c r="AE202" s="3" t="s">
        <v>98</v>
      </c>
      <c r="AF202" s="3" t="s">
        <v>855</v>
      </c>
      <c r="AG202" s="11" t="s">
        <v>236</v>
      </c>
      <c r="AH202" s="11" t="s">
        <v>201</v>
      </c>
      <c r="AI202" s="11" t="s">
        <v>201</v>
      </c>
      <c r="AJ202" s="11" t="s">
        <v>549</v>
      </c>
      <c r="AK202" s="59">
        <f t="shared" si="130"/>
        <v>93000</v>
      </c>
      <c r="AL202" s="59">
        <f t="shared" si="128"/>
        <v>93000</v>
      </c>
      <c r="AM202" s="59">
        <v>93000</v>
      </c>
      <c r="AN202" s="11" t="s">
        <v>202</v>
      </c>
      <c r="AO202" s="60">
        <v>5995511.7599999998</v>
      </c>
      <c r="AP202" s="26" t="s">
        <v>674</v>
      </c>
      <c r="AQ202" s="59">
        <f t="shared" si="131"/>
        <v>93000</v>
      </c>
      <c r="AR202" s="52">
        <f t="shared" si="132"/>
        <v>42767</v>
      </c>
      <c r="AS202" s="53" t="str">
        <f t="shared" si="133"/>
        <v>SA/DCS/S/042/2017 B</v>
      </c>
      <c r="AT202" s="12" t="str">
        <f t="shared" si="134"/>
        <v>Difusión de Campaña "Sigue en el Juego" por medio de transmisión de Spots publicitarios en medio televisivo.</v>
      </c>
      <c r="AU202" s="18" t="s">
        <v>686</v>
      </c>
      <c r="AV202" s="12" t="s">
        <v>85</v>
      </c>
      <c r="AW202" s="54">
        <f t="shared" si="135"/>
        <v>93000</v>
      </c>
      <c r="AX202" s="54">
        <f t="shared" si="136"/>
        <v>93000</v>
      </c>
      <c r="AY202" s="52">
        <f t="shared" si="137"/>
        <v>42767</v>
      </c>
      <c r="AZ202" s="52">
        <f t="shared" si="138"/>
        <v>42794</v>
      </c>
      <c r="BA202" s="53" t="s">
        <v>550</v>
      </c>
      <c r="BB202" s="91"/>
      <c r="BC202" s="91"/>
      <c r="BD202" s="91"/>
      <c r="BE202" s="91"/>
      <c r="BF202" s="91"/>
      <c r="BG202" s="91"/>
      <c r="BH202" s="91"/>
      <c r="BI202" s="91"/>
      <c r="BJ202" s="91"/>
      <c r="BK202" s="91"/>
      <c r="BL202" s="91"/>
      <c r="BM202" s="91"/>
      <c r="BN202" s="91"/>
      <c r="BO202" s="91"/>
      <c r="BP202" s="91"/>
      <c r="BQ202" s="91"/>
      <c r="BR202" s="91"/>
      <c r="BS202" s="91"/>
      <c r="BT202" s="91"/>
      <c r="BU202" s="91"/>
      <c r="BV202" s="91"/>
      <c r="BW202" s="91"/>
      <c r="BX202" s="91"/>
      <c r="BY202" s="91"/>
      <c r="BZ202" s="91"/>
    </row>
    <row r="203" spans="1:78" s="78" customFormat="1" ht="105" x14ac:dyDescent="0.25">
      <c r="A203" s="88"/>
      <c r="B203" s="11">
        <v>2017</v>
      </c>
      <c r="C203" s="12" t="s">
        <v>117</v>
      </c>
      <c r="D203" s="12" t="s">
        <v>94</v>
      </c>
      <c r="E203" s="12" t="s">
        <v>94</v>
      </c>
      <c r="F203" s="12" t="s">
        <v>232</v>
      </c>
      <c r="G203" s="12" t="s">
        <v>80</v>
      </c>
      <c r="H203" s="12" t="s">
        <v>95</v>
      </c>
      <c r="I203" s="12">
        <v>2017</v>
      </c>
      <c r="J203" s="12" t="s">
        <v>676</v>
      </c>
      <c r="K203" s="11" t="s">
        <v>72</v>
      </c>
      <c r="L203" s="11" t="s">
        <v>73</v>
      </c>
      <c r="M203" s="55">
        <v>11000</v>
      </c>
      <c r="N203" s="11" t="s">
        <v>551</v>
      </c>
      <c r="O203" s="11" t="s">
        <v>84</v>
      </c>
      <c r="P203" s="11" t="s">
        <v>88</v>
      </c>
      <c r="Q203" s="11" t="s">
        <v>81</v>
      </c>
      <c r="R203" s="56">
        <v>42736</v>
      </c>
      <c r="S203" s="56">
        <v>42766</v>
      </c>
      <c r="T203" s="11" t="s">
        <v>74</v>
      </c>
      <c r="U203" s="11" t="s">
        <v>75</v>
      </c>
      <c r="V203" s="11" t="s">
        <v>96</v>
      </c>
      <c r="W203" s="11" t="s">
        <v>97</v>
      </c>
      <c r="X203" s="11" t="s">
        <v>83</v>
      </c>
      <c r="Y203" s="57" t="s">
        <v>674</v>
      </c>
      <c r="Z203" s="57" t="s">
        <v>858</v>
      </c>
      <c r="AA203" s="57" t="s">
        <v>552</v>
      </c>
      <c r="AB203" s="57" t="s">
        <v>553</v>
      </c>
      <c r="AC203" s="12" t="str">
        <f t="shared" si="139"/>
        <v>N/D</v>
      </c>
      <c r="AD203" s="58" t="s">
        <v>663</v>
      </c>
      <c r="AE203" s="3" t="s">
        <v>98</v>
      </c>
      <c r="AF203" s="3" t="s">
        <v>855</v>
      </c>
      <c r="AG203" s="11" t="s">
        <v>236</v>
      </c>
      <c r="AH203" s="11" t="s">
        <v>201</v>
      </c>
      <c r="AI203" s="11" t="s">
        <v>201</v>
      </c>
      <c r="AJ203" s="11" t="s">
        <v>115</v>
      </c>
      <c r="AK203" s="59">
        <f t="shared" si="130"/>
        <v>11000</v>
      </c>
      <c r="AL203" s="59">
        <f t="shared" si="128"/>
        <v>11000</v>
      </c>
      <c r="AM203" s="59">
        <v>11000</v>
      </c>
      <c r="AN203" s="11" t="s">
        <v>202</v>
      </c>
      <c r="AO203" s="60">
        <v>5995511.7599999998</v>
      </c>
      <c r="AP203" s="26" t="s">
        <v>674</v>
      </c>
      <c r="AQ203" s="59">
        <f t="shared" si="131"/>
        <v>11000</v>
      </c>
      <c r="AR203" s="52">
        <f t="shared" si="132"/>
        <v>42736</v>
      </c>
      <c r="AS203" s="53" t="str">
        <f t="shared" si="133"/>
        <v>SA/DCS/S/048/2017</v>
      </c>
      <c r="AT203" s="12" t="str">
        <f t="shared" si="134"/>
        <v>Servicios de Difusión del quehacer del H. Ayuntamiento de Morelia y de los bienes y servicios públicos que prestan las diferentes dependencias que lo conforman</v>
      </c>
      <c r="AU203" s="18" t="s">
        <v>686</v>
      </c>
      <c r="AV203" s="12" t="s">
        <v>85</v>
      </c>
      <c r="AW203" s="54">
        <f t="shared" si="135"/>
        <v>11000</v>
      </c>
      <c r="AX203" s="54">
        <f t="shared" si="136"/>
        <v>11000</v>
      </c>
      <c r="AY203" s="52">
        <f t="shared" si="137"/>
        <v>42736</v>
      </c>
      <c r="AZ203" s="52">
        <f t="shared" si="138"/>
        <v>42766</v>
      </c>
      <c r="BA203" s="53">
        <v>247</v>
      </c>
      <c r="BB203" s="91"/>
      <c r="BC203" s="91"/>
      <c r="BD203" s="91"/>
      <c r="BE203" s="91"/>
      <c r="BF203" s="91"/>
      <c r="BG203" s="91"/>
      <c r="BH203" s="91"/>
      <c r="BI203" s="91"/>
      <c r="BJ203" s="91"/>
      <c r="BK203" s="91"/>
      <c r="BL203" s="91"/>
      <c r="BM203" s="91"/>
      <c r="BN203" s="91"/>
      <c r="BO203" s="91"/>
      <c r="BP203" s="91"/>
      <c r="BQ203" s="91"/>
      <c r="BR203" s="91"/>
      <c r="BS203" s="91"/>
      <c r="BT203" s="91"/>
      <c r="BU203" s="91"/>
      <c r="BV203" s="91"/>
      <c r="BW203" s="91"/>
      <c r="BX203" s="91"/>
      <c r="BY203" s="91"/>
      <c r="BZ203" s="91"/>
    </row>
    <row r="204" spans="1:78" s="78" customFormat="1" ht="136.5" x14ac:dyDescent="0.25">
      <c r="A204" s="88"/>
      <c r="B204" s="11">
        <v>2017</v>
      </c>
      <c r="C204" s="12" t="s">
        <v>117</v>
      </c>
      <c r="D204" s="12" t="s">
        <v>94</v>
      </c>
      <c r="E204" s="12" t="s">
        <v>94</v>
      </c>
      <c r="F204" s="12" t="s">
        <v>232</v>
      </c>
      <c r="G204" s="12" t="s">
        <v>80</v>
      </c>
      <c r="H204" s="12" t="s">
        <v>95</v>
      </c>
      <c r="I204" s="12">
        <v>2017</v>
      </c>
      <c r="J204" s="12" t="s">
        <v>676</v>
      </c>
      <c r="K204" s="11" t="s">
        <v>72</v>
      </c>
      <c r="L204" s="11" t="s">
        <v>73</v>
      </c>
      <c r="M204" s="55">
        <v>360000</v>
      </c>
      <c r="N204" s="11" t="s">
        <v>554</v>
      </c>
      <c r="O204" s="11" t="s">
        <v>84</v>
      </c>
      <c r="P204" s="11" t="s">
        <v>88</v>
      </c>
      <c r="Q204" s="11" t="s">
        <v>81</v>
      </c>
      <c r="R204" s="56">
        <v>42767</v>
      </c>
      <c r="S204" s="56">
        <v>42794</v>
      </c>
      <c r="T204" s="11" t="s">
        <v>74</v>
      </c>
      <c r="U204" s="11" t="s">
        <v>75</v>
      </c>
      <c r="V204" s="11" t="s">
        <v>96</v>
      </c>
      <c r="W204" s="11" t="s">
        <v>97</v>
      </c>
      <c r="X204" s="11" t="s">
        <v>83</v>
      </c>
      <c r="Y204" s="57" t="s">
        <v>674</v>
      </c>
      <c r="Z204" s="57" t="s">
        <v>499</v>
      </c>
      <c r="AA204" s="57" t="s">
        <v>147</v>
      </c>
      <c r="AB204" s="57" t="s">
        <v>500</v>
      </c>
      <c r="AC204" s="12" t="str">
        <f t="shared" si="139"/>
        <v>N/D</v>
      </c>
      <c r="AD204" s="58" t="s">
        <v>501</v>
      </c>
      <c r="AE204" s="3" t="s">
        <v>98</v>
      </c>
      <c r="AF204" s="3" t="s">
        <v>855</v>
      </c>
      <c r="AG204" s="11" t="s">
        <v>236</v>
      </c>
      <c r="AH204" s="11" t="s">
        <v>201</v>
      </c>
      <c r="AI204" s="11" t="s">
        <v>201</v>
      </c>
      <c r="AJ204" s="11" t="s">
        <v>889</v>
      </c>
      <c r="AK204" s="59">
        <f t="shared" si="130"/>
        <v>360000</v>
      </c>
      <c r="AL204" s="59">
        <f t="shared" si="128"/>
        <v>360000</v>
      </c>
      <c r="AM204" s="59">
        <v>360000</v>
      </c>
      <c r="AN204" s="11" t="s">
        <v>202</v>
      </c>
      <c r="AO204" s="60">
        <v>5995511.7599999998</v>
      </c>
      <c r="AP204" s="26" t="s">
        <v>674</v>
      </c>
      <c r="AQ204" s="59">
        <f t="shared" si="131"/>
        <v>360000</v>
      </c>
      <c r="AR204" s="52">
        <f t="shared" si="132"/>
        <v>42767</v>
      </c>
      <c r="AS204" s="53" t="str">
        <f t="shared" si="133"/>
        <v>SA/DCS/S/116/2017</v>
      </c>
      <c r="AT204" s="12" t="str">
        <f t="shared" si="134"/>
        <v>Servicio de Difusión de Mensajes Sobre Actividades, Programas y Campañas del mes de Febrero y Banner de las Campañas "Estamos Construyendo Obras como Nunca", "Fortalecimiento de la Policía Municipal" y "Reclutamiento de a Policía de Morelia" (Respuesta).</v>
      </c>
      <c r="AU204" s="18" t="s">
        <v>686</v>
      </c>
      <c r="AV204" s="12" t="s">
        <v>85</v>
      </c>
      <c r="AW204" s="54">
        <f t="shared" si="135"/>
        <v>360000</v>
      </c>
      <c r="AX204" s="54">
        <f t="shared" si="136"/>
        <v>360000</v>
      </c>
      <c r="AY204" s="52">
        <f t="shared" si="137"/>
        <v>42767</v>
      </c>
      <c r="AZ204" s="52">
        <f t="shared" si="138"/>
        <v>42794</v>
      </c>
      <c r="BA204" s="53">
        <v>313</v>
      </c>
      <c r="BB204" s="91"/>
      <c r="BC204" s="91"/>
      <c r="BD204" s="91"/>
      <c r="BE204" s="91"/>
      <c r="BF204" s="91"/>
      <c r="BG204" s="91"/>
      <c r="BH204" s="91"/>
      <c r="BI204" s="91"/>
      <c r="BJ204" s="91"/>
      <c r="BK204" s="91"/>
      <c r="BL204" s="91"/>
      <c r="BM204" s="91"/>
      <c r="BN204" s="91"/>
      <c r="BO204" s="91"/>
      <c r="BP204" s="91"/>
      <c r="BQ204" s="91"/>
      <c r="BR204" s="91"/>
      <c r="BS204" s="91"/>
      <c r="BT204" s="91"/>
      <c r="BU204" s="91"/>
      <c r="BV204" s="91"/>
      <c r="BW204" s="91"/>
      <c r="BX204" s="91"/>
      <c r="BY204" s="91"/>
      <c r="BZ204" s="91"/>
    </row>
    <row r="205" spans="1:78" s="78" customFormat="1" ht="105" x14ac:dyDescent="0.25">
      <c r="A205" s="88"/>
      <c r="B205" s="11">
        <v>2017</v>
      </c>
      <c r="C205" s="12" t="s">
        <v>117</v>
      </c>
      <c r="D205" s="12" t="s">
        <v>94</v>
      </c>
      <c r="E205" s="12" t="s">
        <v>94</v>
      </c>
      <c r="F205" s="12" t="s">
        <v>232</v>
      </c>
      <c r="G205" s="12" t="s">
        <v>80</v>
      </c>
      <c r="H205" s="12" t="s">
        <v>95</v>
      </c>
      <c r="I205" s="12">
        <v>2017</v>
      </c>
      <c r="J205" s="12" t="s">
        <v>676</v>
      </c>
      <c r="K205" s="11" t="s">
        <v>72</v>
      </c>
      <c r="L205" s="11" t="s">
        <v>73</v>
      </c>
      <c r="M205" s="55">
        <v>10000</v>
      </c>
      <c r="N205" s="11" t="s">
        <v>555</v>
      </c>
      <c r="O205" s="11" t="s">
        <v>854</v>
      </c>
      <c r="P205" s="11" t="s">
        <v>88</v>
      </c>
      <c r="Q205" s="11" t="s">
        <v>81</v>
      </c>
      <c r="R205" s="56">
        <v>42737</v>
      </c>
      <c r="S205" s="56">
        <v>42766</v>
      </c>
      <c r="T205" s="11" t="s">
        <v>74</v>
      </c>
      <c r="U205" s="11" t="s">
        <v>75</v>
      </c>
      <c r="V205" s="11" t="s">
        <v>96</v>
      </c>
      <c r="W205" s="11" t="s">
        <v>97</v>
      </c>
      <c r="X205" s="11" t="s">
        <v>83</v>
      </c>
      <c r="Y205" s="57" t="s">
        <v>674</v>
      </c>
      <c r="Z205" s="57" t="s">
        <v>556</v>
      </c>
      <c r="AA205" s="57" t="s">
        <v>557</v>
      </c>
      <c r="AB205" s="57" t="s">
        <v>558</v>
      </c>
      <c r="AC205" s="12" t="str">
        <f t="shared" si="139"/>
        <v>N/D</v>
      </c>
      <c r="AD205" s="58" t="s">
        <v>559</v>
      </c>
      <c r="AE205" s="3" t="s">
        <v>98</v>
      </c>
      <c r="AF205" s="3" t="s">
        <v>855</v>
      </c>
      <c r="AG205" s="11" t="s">
        <v>236</v>
      </c>
      <c r="AH205" s="11" t="s">
        <v>201</v>
      </c>
      <c r="AI205" s="11" t="s">
        <v>201</v>
      </c>
      <c r="AJ205" s="11" t="s">
        <v>560</v>
      </c>
      <c r="AK205" s="59">
        <f t="shared" si="130"/>
        <v>10000</v>
      </c>
      <c r="AL205" s="59">
        <f t="shared" si="128"/>
        <v>10000</v>
      </c>
      <c r="AM205" s="59">
        <v>10000</v>
      </c>
      <c r="AN205" s="11" t="s">
        <v>202</v>
      </c>
      <c r="AO205" s="60">
        <v>5995511.7599999998</v>
      </c>
      <c r="AP205" s="26" t="s">
        <v>674</v>
      </c>
      <c r="AQ205" s="59">
        <f t="shared" si="131"/>
        <v>10000</v>
      </c>
      <c r="AR205" s="52">
        <f t="shared" si="132"/>
        <v>42737</v>
      </c>
      <c r="AS205" s="53" t="str">
        <f t="shared" si="133"/>
        <v>TMMEJ/COT/DCS/002/2017</v>
      </c>
      <c r="AT205" s="12" t="str">
        <f t="shared" si="134"/>
        <v>Difusión de Campaña "Predial y Descuentos 2017".</v>
      </c>
      <c r="AU205" s="18" t="s">
        <v>686</v>
      </c>
      <c r="AV205" s="12" t="s">
        <v>85</v>
      </c>
      <c r="AW205" s="54">
        <f t="shared" si="135"/>
        <v>10000</v>
      </c>
      <c r="AX205" s="54">
        <f t="shared" si="136"/>
        <v>10000</v>
      </c>
      <c r="AY205" s="52">
        <f t="shared" si="137"/>
        <v>42737</v>
      </c>
      <c r="AZ205" s="52">
        <f t="shared" si="138"/>
        <v>42766</v>
      </c>
      <c r="BA205" s="53">
        <v>225</v>
      </c>
      <c r="BB205" s="91"/>
      <c r="BC205" s="91"/>
      <c r="BD205" s="91"/>
      <c r="BE205" s="91"/>
      <c r="BF205" s="91"/>
      <c r="BG205" s="91"/>
      <c r="BH205" s="91"/>
      <c r="BI205" s="91"/>
      <c r="BJ205" s="91"/>
      <c r="BK205" s="91"/>
      <c r="BL205" s="91"/>
      <c r="BM205" s="91"/>
      <c r="BN205" s="91"/>
      <c r="BO205" s="91"/>
      <c r="BP205" s="91"/>
      <c r="BQ205" s="91"/>
      <c r="BR205" s="91"/>
      <c r="BS205" s="91"/>
      <c r="BT205" s="91"/>
      <c r="BU205" s="91"/>
      <c r="BV205" s="91"/>
      <c r="BW205" s="91"/>
      <c r="BX205" s="91"/>
      <c r="BY205" s="91"/>
      <c r="BZ205" s="91"/>
    </row>
    <row r="206" spans="1:78" s="78" customFormat="1" ht="105" x14ac:dyDescent="0.25">
      <c r="A206" s="88"/>
      <c r="B206" s="11">
        <v>2017</v>
      </c>
      <c r="C206" s="12" t="s">
        <v>117</v>
      </c>
      <c r="D206" s="12" t="s">
        <v>94</v>
      </c>
      <c r="E206" s="12" t="s">
        <v>94</v>
      </c>
      <c r="F206" s="12" t="s">
        <v>232</v>
      </c>
      <c r="G206" s="12" t="s">
        <v>80</v>
      </c>
      <c r="H206" s="12" t="s">
        <v>95</v>
      </c>
      <c r="I206" s="12">
        <v>2017</v>
      </c>
      <c r="J206" s="12" t="s">
        <v>676</v>
      </c>
      <c r="K206" s="11" t="s">
        <v>72</v>
      </c>
      <c r="L206" s="11" t="s">
        <v>73</v>
      </c>
      <c r="M206" s="55">
        <v>116000</v>
      </c>
      <c r="N206" s="11" t="s">
        <v>561</v>
      </c>
      <c r="O206" s="11" t="s">
        <v>854</v>
      </c>
      <c r="P206" s="11" t="s">
        <v>88</v>
      </c>
      <c r="Q206" s="11" t="s">
        <v>81</v>
      </c>
      <c r="R206" s="56">
        <v>42737</v>
      </c>
      <c r="S206" s="56">
        <v>42766</v>
      </c>
      <c r="T206" s="11" t="s">
        <v>74</v>
      </c>
      <c r="U206" s="11" t="s">
        <v>75</v>
      </c>
      <c r="V206" s="11" t="s">
        <v>96</v>
      </c>
      <c r="W206" s="11" t="s">
        <v>97</v>
      </c>
      <c r="X206" s="11" t="s">
        <v>83</v>
      </c>
      <c r="Y206" s="57" t="s">
        <v>674</v>
      </c>
      <c r="Z206" s="57" t="s">
        <v>139</v>
      </c>
      <c r="AA206" s="57" t="s">
        <v>562</v>
      </c>
      <c r="AB206" s="57" t="s">
        <v>141</v>
      </c>
      <c r="AC206" s="12" t="str">
        <f t="shared" si="139"/>
        <v>N/D</v>
      </c>
      <c r="AD206" s="58" t="s">
        <v>142</v>
      </c>
      <c r="AE206" s="3" t="s">
        <v>98</v>
      </c>
      <c r="AF206" s="3" t="s">
        <v>855</v>
      </c>
      <c r="AG206" s="11" t="s">
        <v>236</v>
      </c>
      <c r="AH206" s="11" t="s">
        <v>201</v>
      </c>
      <c r="AI206" s="11" t="s">
        <v>201</v>
      </c>
      <c r="AJ206" s="11" t="s">
        <v>560</v>
      </c>
      <c r="AK206" s="59">
        <f t="shared" si="130"/>
        <v>116000</v>
      </c>
      <c r="AL206" s="59">
        <f t="shared" si="128"/>
        <v>116000</v>
      </c>
      <c r="AM206" s="59">
        <v>116000</v>
      </c>
      <c r="AN206" s="11" t="s">
        <v>202</v>
      </c>
      <c r="AO206" s="60">
        <v>5995511.7599999998</v>
      </c>
      <c r="AP206" s="26" t="s">
        <v>674</v>
      </c>
      <c r="AQ206" s="59">
        <f t="shared" si="131"/>
        <v>116000</v>
      </c>
      <c r="AR206" s="52">
        <f t="shared" si="132"/>
        <v>42737</v>
      </c>
      <c r="AS206" s="53" t="str">
        <f t="shared" si="133"/>
        <v>TMMEJ/COT/DCS/004/2017</v>
      </c>
      <c r="AT206" s="12" t="str">
        <f t="shared" si="134"/>
        <v>Difusión de Campaña "Predial y Descuentos 2017".</v>
      </c>
      <c r="AU206" s="18" t="s">
        <v>686</v>
      </c>
      <c r="AV206" s="12" t="s">
        <v>85</v>
      </c>
      <c r="AW206" s="54">
        <f t="shared" si="135"/>
        <v>116000</v>
      </c>
      <c r="AX206" s="54">
        <f t="shared" si="136"/>
        <v>116000</v>
      </c>
      <c r="AY206" s="52">
        <f t="shared" si="137"/>
        <v>42737</v>
      </c>
      <c r="AZ206" s="52">
        <f t="shared" si="138"/>
        <v>42766</v>
      </c>
      <c r="BA206" s="53">
        <v>2423</v>
      </c>
      <c r="BB206" s="91"/>
      <c r="BC206" s="91"/>
      <c r="BD206" s="91"/>
      <c r="BE206" s="91"/>
      <c r="BF206" s="91"/>
      <c r="BG206" s="91"/>
      <c r="BH206" s="91"/>
      <c r="BI206" s="91"/>
      <c r="BJ206" s="91"/>
      <c r="BK206" s="91"/>
      <c r="BL206" s="91"/>
      <c r="BM206" s="91"/>
      <c r="BN206" s="91"/>
      <c r="BO206" s="91"/>
      <c r="BP206" s="91"/>
      <c r="BQ206" s="91"/>
      <c r="BR206" s="91"/>
      <c r="BS206" s="91"/>
      <c r="BT206" s="91"/>
      <c r="BU206" s="91"/>
      <c r="BV206" s="91"/>
      <c r="BW206" s="91"/>
      <c r="BX206" s="91"/>
      <c r="BY206" s="91"/>
      <c r="BZ206" s="91"/>
    </row>
    <row r="207" spans="1:78" s="78" customFormat="1" ht="105" x14ac:dyDescent="0.25">
      <c r="A207" s="88"/>
      <c r="B207" s="11">
        <v>2017</v>
      </c>
      <c r="C207" s="12" t="s">
        <v>117</v>
      </c>
      <c r="D207" s="12" t="s">
        <v>94</v>
      </c>
      <c r="E207" s="12" t="s">
        <v>94</v>
      </c>
      <c r="F207" s="12" t="s">
        <v>232</v>
      </c>
      <c r="G207" s="12" t="s">
        <v>80</v>
      </c>
      <c r="H207" s="12" t="s">
        <v>95</v>
      </c>
      <c r="I207" s="12">
        <v>2017</v>
      </c>
      <c r="J207" s="12" t="s">
        <v>676</v>
      </c>
      <c r="K207" s="11" t="s">
        <v>72</v>
      </c>
      <c r="L207" s="11" t="s">
        <v>73</v>
      </c>
      <c r="M207" s="55">
        <v>5000</v>
      </c>
      <c r="N207" s="11" t="s">
        <v>563</v>
      </c>
      <c r="O207" s="11" t="s">
        <v>854</v>
      </c>
      <c r="P207" s="11" t="s">
        <v>88</v>
      </c>
      <c r="Q207" s="11" t="s">
        <v>81</v>
      </c>
      <c r="R207" s="56">
        <v>42737</v>
      </c>
      <c r="S207" s="56">
        <v>42766</v>
      </c>
      <c r="T207" s="11" t="s">
        <v>74</v>
      </c>
      <c r="U207" s="11" t="s">
        <v>75</v>
      </c>
      <c r="V207" s="11" t="s">
        <v>96</v>
      </c>
      <c r="W207" s="11" t="s">
        <v>97</v>
      </c>
      <c r="X207" s="11" t="s">
        <v>83</v>
      </c>
      <c r="Y207" s="57" t="s">
        <v>674</v>
      </c>
      <c r="Z207" s="57" t="s">
        <v>461</v>
      </c>
      <c r="AA207" s="57" t="s">
        <v>564</v>
      </c>
      <c r="AB207" s="57" t="s">
        <v>565</v>
      </c>
      <c r="AC207" s="12" t="str">
        <f t="shared" si="139"/>
        <v>N/D</v>
      </c>
      <c r="AD207" s="58" t="s">
        <v>566</v>
      </c>
      <c r="AE207" s="3" t="s">
        <v>98</v>
      </c>
      <c r="AF207" s="3" t="s">
        <v>855</v>
      </c>
      <c r="AG207" s="11" t="s">
        <v>236</v>
      </c>
      <c r="AH207" s="11" t="s">
        <v>201</v>
      </c>
      <c r="AI207" s="11" t="s">
        <v>201</v>
      </c>
      <c r="AJ207" s="11" t="s">
        <v>567</v>
      </c>
      <c r="AK207" s="59">
        <f t="shared" si="130"/>
        <v>5000</v>
      </c>
      <c r="AL207" s="59">
        <f t="shared" si="128"/>
        <v>5000</v>
      </c>
      <c r="AM207" s="59">
        <v>5000</v>
      </c>
      <c r="AN207" s="11" t="s">
        <v>202</v>
      </c>
      <c r="AO207" s="60">
        <v>5995511.7599999998</v>
      </c>
      <c r="AP207" s="26" t="s">
        <v>674</v>
      </c>
      <c r="AQ207" s="59">
        <f t="shared" si="131"/>
        <v>5000</v>
      </c>
      <c r="AR207" s="52">
        <f t="shared" si="132"/>
        <v>42737</v>
      </c>
      <c r="AS207" s="53" t="str">
        <f t="shared" si="133"/>
        <v>TMMEJ/COT/DCS/005/2017</v>
      </c>
      <c r="AT207" s="12" t="str">
        <f t="shared" si="134"/>
        <v>Difusión de Campaña "Agua sin Aumento".</v>
      </c>
      <c r="AU207" s="18" t="s">
        <v>686</v>
      </c>
      <c r="AV207" s="12" t="s">
        <v>85</v>
      </c>
      <c r="AW207" s="54">
        <f t="shared" si="135"/>
        <v>5000</v>
      </c>
      <c r="AX207" s="54">
        <f t="shared" si="136"/>
        <v>5000</v>
      </c>
      <c r="AY207" s="52">
        <f t="shared" si="137"/>
        <v>42737</v>
      </c>
      <c r="AZ207" s="52">
        <f t="shared" si="138"/>
        <v>42766</v>
      </c>
      <c r="BA207" s="53">
        <v>84</v>
      </c>
      <c r="BB207" s="91"/>
      <c r="BC207" s="91"/>
      <c r="BD207" s="91"/>
      <c r="BE207" s="91"/>
      <c r="BF207" s="91"/>
      <c r="BG207" s="91"/>
      <c r="BH207" s="91"/>
      <c r="BI207" s="91"/>
      <c r="BJ207" s="91"/>
      <c r="BK207" s="91"/>
      <c r="BL207" s="91"/>
      <c r="BM207" s="91"/>
      <c r="BN207" s="91"/>
      <c r="BO207" s="91"/>
      <c r="BP207" s="91"/>
      <c r="BQ207" s="91"/>
      <c r="BR207" s="91"/>
      <c r="BS207" s="91"/>
      <c r="BT207" s="91"/>
      <c r="BU207" s="91"/>
      <c r="BV207" s="91"/>
      <c r="BW207" s="91"/>
      <c r="BX207" s="91"/>
      <c r="BY207" s="91"/>
      <c r="BZ207" s="91"/>
    </row>
    <row r="208" spans="1:78" s="78" customFormat="1" ht="105" x14ac:dyDescent="0.25">
      <c r="A208" s="88"/>
      <c r="B208" s="11">
        <v>2017</v>
      </c>
      <c r="C208" s="12" t="s">
        <v>117</v>
      </c>
      <c r="D208" s="12" t="s">
        <v>94</v>
      </c>
      <c r="E208" s="12" t="s">
        <v>94</v>
      </c>
      <c r="F208" s="12" t="s">
        <v>232</v>
      </c>
      <c r="G208" s="12" t="s">
        <v>80</v>
      </c>
      <c r="H208" s="12" t="s">
        <v>95</v>
      </c>
      <c r="I208" s="12">
        <v>2017</v>
      </c>
      <c r="J208" s="12" t="s">
        <v>676</v>
      </c>
      <c r="K208" s="11" t="s">
        <v>72</v>
      </c>
      <c r="L208" s="11" t="s">
        <v>73</v>
      </c>
      <c r="M208" s="55">
        <v>5000</v>
      </c>
      <c r="N208" s="11" t="s">
        <v>568</v>
      </c>
      <c r="O208" s="11" t="s">
        <v>854</v>
      </c>
      <c r="P208" s="11" t="s">
        <v>88</v>
      </c>
      <c r="Q208" s="11" t="s">
        <v>81</v>
      </c>
      <c r="R208" s="56">
        <v>42737</v>
      </c>
      <c r="S208" s="56">
        <v>42766</v>
      </c>
      <c r="T208" s="11" t="s">
        <v>74</v>
      </c>
      <c r="U208" s="11" t="s">
        <v>75</v>
      </c>
      <c r="V208" s="11" t="s">
        <v>96</v>
      </c>
      <c r="W208" s="11" t="s">
        <v>97</v>
      </c>
      <c r="X208" s="11" t="s">
        <v>83</v>
      </c>
      <c r="Y208" s="57" t="s">
        <v>674</v>
      </c>
      <c r="Z208" s="57" t="s">
        <v>461</v>
      </c>
      <c r="AA208" s="57" t="s">
        <v>564</v>
      </c>
      <c r="AB208" s="57" t="s">
        <v>565</v>
      </c>
      <c r="AC208" s="12" t="str">
        <f t="shared" si="139"/>
        <v>N/D</v>
      </c>
      <c r="AD208" s="58" t="s">
        <v>566</v>
      </c>
      <c r="AE208" s="3" t="s">
        <v>98</v>
      </c>
      <c r="AF208" s="3" t="s">
        <v>855</v>
      </c>
      <c r="AG208" s="11" t="s">
        <v>236</v>
      </c>
      <c r="AH208" s="11" t="s">
        <v>201</v>
      </c>
      <c r="AI208" s="11" t="s">
        <v>201</v>
      </c>
      <c r="AJ208" s="11" t="s">
        <v>560</v>
      </c>
      <c r="AK208" s="59">
        <f t="shared" si="130"/>
        <v>5000</v>
      </c>
      <c r="AL208" s="59">
        <f t="shared" si="128"/>
        <v>5000</v>
      </c>
      <c r="AM208" s="59">
        <v>5000</v>
      </c>
      <c r="AN208" s="11" t="s">
        <v>202</v>
      </c>
      <c r="AO208" s="60">
        <v>5995511.7599999998</v>
      </c>
      <c r="AP208" s="26" t="s">
        <v>674</v>
      </c>
      <c r="AQ208" s="59">
        <f t="shared" si="131"/>
        <v>5000</v>
      </c>
      <c r="AR208" s="52">
        <f t="shared" si="132"/>
        <v>42737</v>
      </c>
      <c r="AS208" s="53" t="str">
        <f t="shared" si="133"/>
        <v>TMMEJ/COT/DCS/006/2017</v>
      </c>
      <c r="AT208" s="12" t="str">
        <f t="shared" si="134"/>
        <v>Difusión de Campaña "Predial y Descuentos 2017".</v>
      </c>
      <c r="AU208" s="18" t="s">
        <v>686</v>
      </c>
      <c r="AV208" s="12" t="s">
        <v>85</v>
      </c>
      <c r="AW208" s="54">
        <f t="shared" si="135"/>
        <v>5000</v>
      </c>
      <c r="AX208" s="54">
        <f t="shared" si="136"/>
        <v>5000</v>
      </c>
      <c r="AY208" s="52">
        <f t="shared" si="137"/>
        <v>42737</v>
      </c>
      <c r="AZ208" s="52">
        <f t="shared" si="138"/>
        <v>42766</v>
      </c>
      <c r="BA208" s="53">
        <v>83</v>
      </c>
      <c r="BB208" s="91"/>
      <c r="BC208" s="91"/>
      <c r="BD208" s="91"/>
      <c r="BE208" s="91"/>
      <c r="BF208" s="91"/>
      <c r="BG208" s="91"/>
      <c r="BH208" s="91"/>
      <c r="BI208" s="91"/>
      <c r="BJ208" s="91"/>
      <c r="BK208" s="91"/>
      <c r="BL208" s="91"/>
      <c r="BM208" s="91"/>
      <c r="BN208" s="91"/>
      <c r="BO208" s="91"/>
      <c r="BP208" s="91"/>
      <c r="BQ208" s="91"/>
      <c r="BR208" s="91"/>
      <c r="BS208" s="91"/>
      <c r="BT208" s="91"/>
      <c r="BU208" s="91"/>
      <c r="BV208" s="91"/>
      <c r="BW208" s="91"/>
      <c r="BX208" s="91"/>
      <c r="BY208" s="91"/>
      <c r="BZ208" s="91"/>
    </row>
    <row r="209" spans="1:78" s="78" customFormat="1" ht="105" x14ac:dyDescent="0.25">
      <c r="A209" s="88"/>
      <c r="B209" s="11">
        <v>2017</v>
      </c>
      <c r="C209" s="12" t="s">
        <v>117</v>
      </c>
      <c r="D209" s="12" t="s">
        <v>94</v>
      </c>
      <c r="E209" s="12" t="s">
        <v>94</v>
      </c>
      <c r="F209" s="12" t="s">
        <v>232</v>
      </c>
      <c r="G209" s="12" t="s">
        <v>80</v>
      </c>
      <c r="H209" s="12" t="s">
        <v>95</v>
      </c>
      <c r="I209" s="12">
        <v>2017</v>
      </c>
      <c r="J209" s="12" t="s">
        <v>676</v>
      </c>
      <c r="K209" s="11" t="s">
        <v>72</v>
      </c>
      <c r="L209" s="11" t="s">
        <v>73</v>
      </c>
      <c r="M209" s="55">
        <v>22000</v>
      </c>
      <c r="N209" s="11" t="s">
        <v>569</v>
      </c>
      <c r="O209" s="11" t="s">
        <v>854</v>
      </c>
      <c r="P209" s="11" t="s">
        <v>88</v>
      </c>
      <c r="Q209" s="11" t="s">
        <v>81</v>
      </c>
      <c r="R209" s="56">
        <v>42737</v>
      </c>
      <c r="S209" s="56">
        <v>42766</v>
      </c>
      <c r="T209" s="11" t="s">
        <v>74</v>
      </c>
      <c r="U209" s="11" t="s">
        <v>75</v>
      </c>
      <c r="V209" s="11" t="s">
        <v>96</v>
      </c>
      <c r="W209" s="11" t="s">
        <v>97</v>
      </c>
      <c r="X209" s="11" t="s">
        <v>83</v>
      </c>
      <c r="Y209" s="12" t="s">
        <v>570</v>
      </c>
      <c r="Z209" s="57" t="s">
        <v>674</v>
      </c>
      <c r="AA209" s="57" t="s">
        <v>674</v>
      </c>
      <c r="AB209" s="57" t="s">
        <v>674</v>
      </c>
      <c r="AC209" s="12" t="str">
        <f t="shared" si="139"/>
        <v xml:space="preserve">Imarmx S.A de C.V </v>
      </c>
      <c r="AD209" s="58" t="s">
        <v>200</v>
      </c>
      <c r="AE209" s="3" t="s">
        <v>98</v>
      </c>
      <c r="AF209" s="3" t="s">
        <v>855</v>
      </c>
      <c r="AG209" s="11" t="s">
        <v>236</v>
      </c>
      <c r="AH209" s="11" t="s">
        <v>201</v>
      </c>
      <c r="AI209" s="11" t="s">
        <v>201</v>
      </c>
      <c r="AJ209" s="11" t="s">
        <v>472</v>
      </c>
      <c r="AK209" s="59">
        <f t="shared" si="130"/>
        <v>22000</v>
      </c>
      <c r="AL209" s="59">
        <f t="shared" si="128"/>
        <v>22000</v>
      </c>
      <c r="AM209" s="59">
        <v>22000</v>
      </c>
      <c r="AN209" s="11" t="s">
        <v>202</v>
      </c>
      <c r="AO209" s="60">
        <v>5995511.7599999998</v>
      </c>
      <c r="AP209" s="26" t="s">
        <v>674</v>
      </c>
      <c r="AQ209" s="59">
        <f t="shared" si="131"/>
        <v>22000</v>
      </c>
      <c r="AR209" s="52">
        <f t="shared" si="132"/>
        <v>42737</v>
      </c>
      <c r="AS209" s="53" t="str">
        <f t="shared" si="133"/>
        <v>TMMEJ/COT/DCS/061/2017</v>
      </c>
      <c r="AT209" s="12" t="str">
        <f t="shared" si="134"/>
        <v>Difusión de la Campaña "Predial y Descuentos 2017"</v>
      </c>
      <c r="AU209" s="18" t="s">
        <v>686</v>
      </c>
      <c r="AV209" s="12" t="s">
        <v>85</v>
      </c>
      <c r="AW209" s="54">
        <f t="shared" si="135"/>
        <v>22000</v>
      </c>
      <c r="AX209" s="54">
        <f t="shared" si="136"/>
        <v>22000</v>
      </c>
      <c r="AY209" s="52">
        <f t="shared" si="137"/>
        <v>42737</v>
      </c>
      <c r="AZ209" s="52">
        <f t="shared" si="138"/>
        <v>42766</v>
      </c>
      <c r="BA209" s="53" t="s">
        <v>571</v>
      </c>
      <c r="BB209" s="91"/>
      <c r="BC209" s="91"/>
      <c r="BD209" s="91"/>
      <c r="BE209" s="91"/>
      <c r="BF209" s="91"/>
      <c r="BG209" s="91"/>
      <c r="BH209" s="91"/>
      <c r="BI209" s="91"/>
      <c r="BJ209" s="91"/>
      <c r="BK209" s="91"/>
      <c r="BL209" s="91"/>
      <c r="BM209" s="91"/>
      <c r="BN209" s="91"/>
      <c r="BO209" s="91"/>
      <c r="BP209" s="91"/>
      <c r="BQ209" s="91"/>
      <c r="BR209" s="91"/>
      <c r="BS209" s="91"/>
      <c r="BT209" s="91"/>
      <c r="BU209" s="91"/>
      <c r="BV209" s="91"/>
      <c r="BW209" s="91"/>
      <c r="BX209" s="91"/>
      <c r="BY209" s="91"/>
      <c r="BZ209" s="91"/>
    </row>
    <row r="210" spans="1:78" s="78" customFormat="1" ht="136.5" x14ac:dyDescent="0.25">
      <c r="A210" s="88"/>
      <c r="B210" s="11">
        <v>2016</v>
      </c>
      <c r="C210" s="12" t="s">
        <v>681</v>
      </c>
      <c r="D210" s="12" t="s">
        <v>681</v>
      </c>
      <c r="E210" s="12" t="s">
        <v>681</v>
      </c>
      <c r="F210" s="12" t="s">
        <v>681</v>
      </c>
      <c r="G210" s="12" t="s">
        <v>681</v>
      </c>
      <c r="H210" s="12" t="s">
        <v>681</v>
      </c>
      <c r="I210" s="12">
        <v>2016</v>
      </c>
      <c r="J210" s="12" t="s">
        <v>677</v>
      </c>
      <c r="K210" s="12" t="s">
        <v>681</v>
      </c>
      <c r="L210" s="12" t="s">
        <v>681</v>
      </c>
      <c r="M210" s="12" t="s">
        <v>681</v>
      </c>
      <c r="N210" s="12" t="s">
        <v>681</v>
      </c>
      <c r="O210" s="12" t="s">
        <v>681</v>
      </c>
      <c r="P210" s="12" t="s">
        <v>681</v>
      </c>
      <c r="Q210" s="12" t="s">
        <v>681</v>
      </c>
      <c r="R210" s="12" t="s">
        <v>681</v>
      </c>
      <c r="S210" s="12" t="s">
        <v>681</v>
      </c>
      <c r="T210" s="12" t="s">
        <v>681</v>
      </c>
      <c r="U210" s="12" t="s">
        <v>681</v>
      </c>
      <c r="V210" s="12" t="s">
        <v>681</v>
      </c>
      <c r="W210" s="12" t="s">
        <v>681</v>
      </c>
      <c r="X210" s="12" t="s">
        <v>681</v>
      </c>
      <c r="Y210" s="12" t="s">
        <v>681</v>
      </c>
      <c r="Z210" s="12" t="s">
        <v>681</v>
      </c>
      <c r="AA210" s="12" t="s">
        <v>681</v>
      </c>
      <c r="AB210" s="12" t="s">
        <v>681</v>
      </c>
      <c r="AC210" s="12" t="s">
        <v>681</v>
      </c>
      <c r="AD210" s="12" t="s">
        <v>681</v>
      </c>
      <c r="AE210" s="12" t="s">
        <v>681</v>
      </c>
      <c r="AF210" s="12" t="s">
        <v>681</v>
      </c>
      <c r="AG210" s="12" t="s">
        <v>681</v>
      </c>
      <c r="AH210" s="12" t="s">
        <v>681</v>
      </c>
      <c r="AI210" s="12" t="s">
        <v>681</v>
      </c>
      <c r="AJ210" s="12" t="s">
        <v>681</v>
      </c>
      <c r="AK210" s="12" t="s">
        <v>681</v>
      </c>
      <c r="AL210" s="12" t="s">
        <v>681</v>
      </c>
      <c r="AM210" s="12" t="s">
        <v>681</v>
      </c>
      <c r="AN210" s="12" t="s">
        <v>681</v>
      </c>
      <c r="AO210" s="12" t="s">
        <v>681</v>
      </c>
      <c r="AP210" s="12" t="s">
        <v>681</v>
      </c>
      <c r="AQ210" s="12" t="s">
        <v>681</v>
      </c>
      <c r="AR210" s="12" t="s">
        <v>681</v>
      </c>
      <c r="AS210" s="12" t="s">
        <v>681</v>
      </c>
      <c r="AT210" s="12" t="s">
        <v>681</v>
      </c>
      <c r="AU210" s="12" t="s">
        <v>681</v>
      </c>
      <c r="AV210" s="12" t="s">
        <v>681</v>
      </c>
      <c r="AW210" s="12" t="s">
        <v>681</v>
      </c>
      <c r="AX210" s="12" t="s">
        <v>681</v>
      </c>
      <c r="AY210" s="12" t="s">
        <v>681</v>
      </c>
      <c r="AZ210" s="12" t="s">
        <v>681</v>
      </c>
      <c r="BA210" s="12" t="s">
        <v>681</v>
      </c>
      <c r="BB210" s="91"/>
      <c r="BC210" s="91"/>
      <c r="BD210" s="91"/>
      <c r="BE210" s="91"/>
      <c r="BF210" s="91"/>
      <c r="BG210" s="91"/>
      <c r="BH210" s="91"/>
      <c r="BI210" s="91"/>
      <c r="BJ210" s="91"/>
      <c r="BK210" s="91"/>
      <c r="BL210" s="91"/>
      <c r="BM210" s="91"/>
      <c r="BN210" s="91"/>
      <c r="BO210" s="91"/>
      <c r="BP210" s="91"/>
      <c r="BQ210" s="91"/>
      <c r="BR210" s="91"/>
      <c r="BS210" s="91"/>
      <c r="BT210" s="91"/>
      <c r="BU210" s="91"/>
      <c r="BV210" s="91"/>
      <c r="BW210" s="91"/>
      <c r="BX210" s="91"/>
      <c r="BY210" s="91"/>
      <c r="BZ210" s="91"/>
    </row>
    <row r="211" spans="1:78" s="78" customFormat="1" ht="105" x14ac:dyDescent="0.25">
      <c r="A211" s="88"/>
      <c r="B211" s="11">
        <v>2016</v>
      </c>
      <c r="C211" s="12" t="s">
        <v>572</v>
      </c>
      <c r="D211" s="12" t="s">
        <v>94</v>
      </c>
      <c r="E211" s="12" t="s">
        <v>94</v>
      </c>
      <c r="F211" s="12" t="s">
        <v>232</v>
      </c>
      <c r="G211" s="12" t="s">
        <v>80</v>
      </c>
      <c r="H211" s="12" t="s">
        <v>95</v>
      </c>
      <c r="I211" s="12">
        <v>2016</v>
      </c>
      <c r="J211" s="12" t="s">
        <v>675</v>
      </c>
      <c r="K211" s="11" t="s">
        <v>72</v>
      </c>
      <c r="L211" s="11" t="s">
        <v>73</v>
      </c>
      <c r="M211" s="55">
        <v>97900</v>
      </c>
      <c r="N211" s="11" t="s">
        <v>573</v>
      </c>
      <c r="O211" s="11" t="s">
        <v>84</v>
      </c>
      <c r="P211" s="11" t="s">
        <v>88</v>
      </c>
      <c r="Q211" s="11" t="s">
        <v>81</v>
      </c>
      <c r="R211" s="56">
        <v>42583</v>
      </c>
      <c r="S211" s="56">
        <v>42612</v>
      </c>
      <c r="T211" s="11" t="s">
        <v>74</v>
      </c>
      <c r="U211" s="11" t="s">
        <v>75</v>
      </c>
      <c r="V211" s="11" t="s">
        <v>96</v>
      </c>
      <c r="W211" s="11" t="s">
        <v>97</v>
      </c>
      <c r="X211" s="11" t="s">
        <v>83</v>
      </c>
      <c r="Y211" s="12" t="s">
        <v>151</v>
      </c>
      <c r="Z211" s="57" t="s">
        <v>674</v>
      </c>
      <c r="AA211" s="57" t="s">
        <v>674</v>
      </c>
      <c r="AB211" s="57" t="s">
        <v>674</v>
      </c>
      <c r="AC211" s="12" t="str">
        <f t="shared" ref="AC211:AC214" si="140">Y211</f>
        <v>Morelia Stereo S.A de C.V</v>
      </c>
      <c r="AD211" s="81" t="s">
        <v>152</v>
      </c>
      <c r="AE211" s="3" t="s">
        <v>98</v>
      </c>
      <c r="AF211" s="3" t="s">
        <v>855</v>
      </c>
      <c r="AG211" s="11" t="s">
        <v>236</v>
      </c>
      <c r="AH211" s="11" t="s">
        <v>76</v>
      </c>
      <c r="AI211" s="11" t="s">
        <v>76</v>
      </c>
      <c r="AJ211" s="11" t="s">
        <v>574</v>
      </c>
      <c r="AK211" s="59">
        <f t="shared" ref="AK211:AK230" si="141">M211</f>
        <v>97900</v>
      </c>
      <c r="AL211" s="59">
        <f>AK211</f>
        <v>97900</v>
      </c>
      <c r="AM211" s="59">
        <v>97900</v>
      </c>
      <c r="AN211" s="11" t="s">
        <v>89</v>
      </c>
      <c r="AO211" s="60">
        <v>28484043.84</v>
      </c>
      <c r="AP211" s="77" t="s">
        <v>674</v>
      </c>
      <c r="AQ211" s="59">
        <f>M211</f>
        <v>97900</v>
      </c>
      <c r="AR211" s="52">
        <f>R211</f>
        <v>42583</v>
      </c>
      <c r="AS211" s="53" t="str">
        <f t="shared" ref="AS211:AS230" si="142">N211</f>
        <v>SA/CDS/S/103/2016</v>
      </c>
      <c r="AT211" s="12" t="str">
        <f>AJ211</f>
        <v>DIFUSIÓN DE MENSAJES SOBRE PROGRAMAS Y ACTIVIDADES GUBERNAMENTALES</v>
      </c>
      <c r="AU211" s="18" t="s">
        <v>686</v>
      </c>
      <c r="AV211" s="12" t="s">
        <v>85</v>
      </c>
      <c r="AW211" s="54">
        <f t="shared" ref="AW211:AW230" si="143">M211</f>
        <v>97900</v>
      </c>
      <c r="AX211" s="54">
        <f t="shared" ref="AX211:AX230" si="144">AW211</f>
        <v>97900</v>
      </c>
      <c r="AY211" s="52">
        <f t="shared" ref="AY211:AY224" si="145">R211</f>
        <v>42583</v>
      </c>
      <c r="AZ211" s="52">
        <f t="shared" ref="AZ211:AZ230" si="146">S211</f>
        <v>42612</v>
      </c>
      <c r="BA211" s="53" t="s">
        <v>575</v>
      </c>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row>
    <row r="212" spans="1:78" s="78" customFormat="1" ht="105" x14ac:dyDescent="0.25">
      <c r="A212" s="88"/>
      <c r="B212" s="11">
        <v>2016</v>
      </c>
      <c r="C212" s="12" t="s">
        <v>572</v>
      </c>
      <c r="D212" s="12" t="s">
        <v>577</v>
      </c>
      <c r="E212" s="12" t="s">
        <v>577</v>
      </c>
      <c r="F212" s="12" t="s">
        <v>232</v>
      </c>
      <c r="G212" s="12" t="s">
        <v>80</v>
      </c>
      <c r="H212" s="12" t="s">
        <v>578</v>
      </c>
      <c r="I212" s="12">
        <v>2016</v>
      </c>
      <c r="J212" s="12" t="s">
        <v>675</v>
      </c>
      <c r="K212" s="11" t="s">
        <v>72</v>
      </c>
      <c r="L212" s="11" t="s">
        <v>73</v>
      </c>
      <c r="M212" s="55">
        <v>50000</v>
      </c>
      <c r="N212" s="11" t="s">
        <v>579</v>
      </c>
      <c r="O212" s="11" t="s">
        <v>84</v>
      </c>
      <c r="P212" s="11" t="s">
        <v>580</v>
      </c>
      <c r="Q212" s="11" t="s">
        <v>81</v>
      </c>
      <c r="R212" s="56">
        <v>42583</v>
      </c>
      <c r="S212" s="56">
        <v>42612</v>
      </c>
      <c r="T212" s="11" t="s">
        <v>74</v>
      </c>
      <c r="U212" s="11" t="s">
        <v>75</v>
      </c>
      <c r="V212" s="11" t="s">
        <v>581</v>
      </c>
      <c r="W212" s="11" t="s">
        <v>82</v>
      </c>
      <c r="X212" s="11" t="s">
        <v>83</v>
      </c>
      <c r="Y212" s="11" t="s">
        <v>582</v>
      </c>
      <c r="Z212" s="57" t="s">
        <v>674</v>
      </c>
      <c r="AA212" s="57" t="s">
        <v>674</v>
      </c>
      <c r="AB212" s="57" t="s">
        <v>674</v>
      </c>
      <c r="AC212" s="11" t="s">
        <v>583</v>
      </c>
      <c r="AD212" s="11" t="s">
        <v>132</v>
      </c>
      <c r="AE212" s="3" t="s">
        <v>98</v>
      </c>
      <c r="AF212" s="3" t="s">
        <v>855</v>
      </c>
      <c r="AG212" s="11" t="s">
        <v>236</v>
      </c>
      <c r="AH212" s="11">
        <v>36101</v>
      </c>
      <c r="AI212" s="11" t="s">
        <v>76</v>
      </c>
      <c r="AJ212" s="11" t="s">
        <v>89</v>
      </c>
      <c r="AK212" s="55">
        <f t="shared" si="141"/>
        <v>50000</v>
      </c>
      <c r="AL212" s="55">
        <v>50000</v>
      </c>
      <c r="AM212" s="55">
        <v>50000</v>
      </c>
      <c r="AN212" s="11" t="s">
        <v>89</v>
      </c>
      <c r="AO212" s="60">
        <v>28484043.84</v>
      </c>
      <c r="AP212" s="77" t="s">
        <v>674</v>
      </c>
      <c r="AQ212" s="55">
        <v>50000</v>
      </c>
      <c r="AR212" s="76">
        <v>42583</v>
      </c>
      <c r="AS212" s="11" t="str">
        <f t="shared" si="142"/>
        <v>SA/CDS/S/119/2016</v>
      </c>
      <c r="AT212" s="12" t="s">
        <v>572</v>
      </c>
      <c r="AU212" s="18" t="s">
        <v>686</v>
      </c>
      <c r="AV212" s="12" t="s">
        <v>85</v>
      </c>
      <c r="AW212" s="55">
        <f t="shared" si="143"/>
        <v>50000</v>
      </c>
      <c r="AX212" s="55">
        <f t="shared" si="144"/>
        <v>50000</v>
      </c>
      <c r="AY212" s="56">
        <f t="shared" si="145"/>
        <v>42583</v>
      </c>
      <c r="AZ212" s="56">
        <f t="shared" si="146"/>
        <v>42612</v>
      </c>
      <c r="BA212" s="12" t="s">
        <v>584</v>
      </c>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row>
    <row r="213" spans="1:78" s="78" customFormat="1" ht="105" x14ac:dyDescent="0.25">
      <c r="A213" s="88"/>
      <c r="B213" s="11">
        <v>2016</v>
      </c>
      <c r="C213" s="12" t="s">
        <v>572</v>
      </c>
      <c r="D213" s="12" t="s">
        <v>94</v>
      </c>
      <c r="E213" s="12" t="s">
        <v>94</v>
      </c>
      <c r="F213" s="12" t="s">
        <v>232</v>
      </c>
      <c r="G213" s="12" t="s">
        <v>80</v>
      </c>
      <c r="H213" s="12" t="s">
        <v>95</v>
      </c>
      <c r="I213" s="12">
        <v>2016</v>
      </c>
      <c r="J213" s="12" t="s">
        <v>675</v>
      </c>
      <c r="K213" s="11" t="s">
        <v>72</v>
      </c>
      <c r="L213" s="11" t="s">
        <v>73</v>
      </c>
      <c r="M213" s="55">
        <v>44800</v>
      </c>
      <c r="N213" s="11" t="s">
        <v>590</v>
      </c>
      <c r="O213" s="11" t="s">
        <v>84</v>
      </c>
      <c r="P213" s="11" t="s">
        <v>88</v>
      </c>
      <c r="Q213" s="11" t="s">
        <v>81</v>
      </c>
      <c r="R213" s="56">
        <v>42583</v>
      </c>
      <c r="S213" s="56">
        <v>42613</v>
      </c>
      <c r="T213" s="11" t="s">
        <v>74</v>
      </c>
      <c r="U213" s="11" t="s">
        <v>75</v>
      </c>
      <c r="V213" s="11" t="s">
        <v>96</v>
      </c>
      <c r="W213" s="11" t="s">
        <v>97</v>
      </c>
      <c r="X213" s="11" t="s">
        <v>83</v>
      </c>
      <c r="Y213" s="12" t="s">
        <v>401</v>
      </c>
      <c r="Z213" s="57" t="s">
        <v>674</v>
      </c>
      <c r="AA213" s="57" t="s">
        <v>674</v>
      </c>
      <c r="AB213" s="57" t="s">
        <v>674</v>
      </c>
      <c r="AC213" s="12" t="str">
        <f t="shared" si="140"/>
        <v>Televisión Marmor S.A de C.V</v>
      </c>
      <c r="AD213" s="81" t="s">
        <v>402</v>
      </c>
      <c r="AE213" s="3" t="s">
        <v>98</v>
      </c>
      <c r="AF213" s="3" t="s">
        <v>855</v>
      </c>
      <c r="AG213" s="11" t="s">
        <v>236</v>
      </c>
      <c r="AH213" s="11" t="s">
        <v>76</v>
      </c>
      <c r="AI213" s="11" t="s">
        <v>76</v>
      </c>
      <c r="AJ213" s="11" t="s">
        <v>890</v>
      </c>
      <c r="AK213" s="59">
        <f t="shared" si="141"/>
        <v>44800</v>
      </c>
      <c r="AL213" s="59">
        <f t="shared" ref="AL213:AL230" si="147">AK213</f>
        <v>44800</v>
      </c>
      <c r="AM213" s="59">
        <v>44800</v>
      </c>
      <c r="AN213" s="11" t="s">
        <v>89</v>
      </c>
      <c r="AO213" s="60">
        <v>28484043.84</v>
      </c>
      <c r="AP213" s="77" t="s">
        <v>674</v>
      </c>
      <c r="AQ213" s="59">
        <f t="shared" ref="AQ213:AQ230" si="148">M213</f>
        <v>44800</v>
      </c>
      <c r="AR213" s="52">
        <f t="shared" ref="AR213:AR230" si="149">R213</f>
        <v>42583</v>
      </c>
      <c r="AS213" s="53" t="str">
        <f t="shared" si="142"/>
        <v>SA/CDS/S/107/2016</v>
      </c>
      <c r="AT213" s="3" t="str">
        <f t="shared" ref="AT213:AT230" si="150">AJ213</f>
        <v>Difusión de las Actividades, Programas y Campañas del H. untamiento de Morelia durante el mes de Agosto</v>
      </c>
      <c r="AU213" s="18" t="s">
        <v>686</v>
      </c>
      <c r="AV213" s="12" t="s">
        <v>85</v>
      </c>
      <c r="AW213" s="54">
        <f t="shared" si="143"/>
        <v>44800</v>
      </c>
      <c r="AX213" s="54">
        <f t="shared" si="144"/>
        <v>44800</v>
      </c>
      <c r="AY213" s="52">
        <f t="shared" si="145"/>
        <v>42583</v>
      </c>
      <c r="AZ213" s="52">
        <f t="shared" si="146"/>
        <v>42613</v>
      </c>
      <c r="BA213" s="53">
        <v>538</v>
      </c>
    </row>
    <row r="214" spans="1:78" s="78" customFormat="1" ht="105" x14ac:dyDescent="0.25">
      <c r="A214" s="88"/>
      <c r="B214" s="11">
        <v>2016</v>
      </c>
      <c r="C214" s="12" t="s">
        <v>572</v>
      </c>
      <c r="D214" s="12" t="s">
        <v>94</v>
      </c>
      <c r="E214" s="12" t="s">
        <v>94</v>
      </c>
      <c r="F214" s="12" t="s">
        <v>232</v>
      </c>
      <c r="G214" s="12" t="s">
        <v>80</v>
      </c>
      <c r="H214" s="12" t="s">
        <v>95</v>
      </c>
      <c r="I214" s="12">
        <v>2016</v>
      </c>
      <c r="J214" s="12" t="s">
        <v>675</v>
      </c>
      <c r="K214" s="11" t="s">
        <v>72</v>
      </c>
      <c r="L214" s="11" t="s">
        <v>73</v>
      </c>
      <c r="M214" s="55">
        <v>17300</v>
      </c>
      <c r="N214" s="11" t="s">
        <v>592</v>
      </c>
      <c r="O214" s="11" t="s">
        <v>84</v>
      </c>
      <c r="P214" s="11" t="s">
        <v>88</v>
      </c>
      <c r="Q214" s="11" t="s">
        <v>81</v>
      </c>
      <c r="R214" s="56">
        <v>42583</v>
      </c>
      <c r="S214" s="56">
        <v>42613</v>
      </c>
      <c r="T214" s="61" t="s">
        <v>74</v>
      </c>
      <c r="U214" s="61" t="s">
        <v>75</v>
      </c>
      <c r="V214" s="61" t="s">
        <v>96</v>
      </c>
      <c r="W214" s="11" t="s">
        <v>97</v>
      </c>
      <c r="X214" s="11" t="s">
        <v>83</v>
      </c>
      <c r="Y214" s="12" t="s">
        <v>593</v>
      </c>
      <c r="Z214" s="57" t="s">
        <v>674</v>
      </c>
      <c r="AA214" s="57" t="s">
        <v>674</v>
      </c>
      <c r="AB214" s="57" t="s">
        <v>674</v>
      </c>
      <c r="AC214" s="12" t="str">
        <f t="shared" si="140"/>
        <v>Televisión  de Michoacán S.A de C.V</v>
      </c>
      <c r="AD214" s="81" t="s">
        <v>178</v>
      </c>
      <c r="AE214" s="3" t="s">
        <v>98</v>
      </c>
      <c r="AF214" s="3" t="s">
        <v>855</v>
      </c>
      <c r="AG214" s="11" t="s">
        <v>236</v>
      </c>
      <c r="AH214" s="11" t="s">
        <v>76</v>
      </c>
      <c r="AI214" s="11" t="s">
        <v>76</v>
      </c>
      <c r="AJ214" s="11" t="s">
        <v>890</v>
      </c>
      <c r="AK214" s="59">
        <f t="shared" si="141"/>
        <v>17300</v>
      </c>
      <c r="AL214" s="59">
        <f t="shared" si="147"/>
        <v>17300</v>
      </c>
      <c r="AM214" s="59">
        <v>17300</v>
      </c>
      <c r="AN214" s="11" t="s">
        <v>89</v>
      </c>
      <c r="AO214" s="60">
        <v>28484043.84</v>
      </c>
      <c r="AP214" s="77" t="s">
        <v>674</v>
      </c>
      <c r="AQ214" s="59">
        <f t="shared" si="148"/>
        <v>17300</v>
      </c>
      <c r="AR214" s="52">
        <f t="shared" si="149"/>
        <v>42583</v>
      </c>
      <c r="AS214" s="53" t="str">
        <f t="shared" si="142"/>
        <v>SA/CDS/S/106/2016</v>
      </c>
      <c r="AT214" s="12" t="str">
        <f t="shared" si="150"/>
        <v>Difusión de las Actividades, Programas y Campañas del H. untamiento de Morelia durante el mes de Agosto</v>
      </c>
      <c r="AU214" s="18" t="s">
        <v>686</v>
      </c>
      <c r="AV214" s="12" t="s">
        <v>85</v>
      </c>
      <c r="AW214" s="54">
        <f t="shared" si="143"/>
        <v>17300</v>
      </c>
      <c r="AX214" s="54">
        <f t="shared" si="144"/>
        <v>17300</v>
      </c>
      <c r="AY214" s="52">
        <f t="shared" si="145"/>
        <v>42583</v>
      </c>
      <c r="AZ214" s="52">
        <f t="shared" si="146"/>
        <v>42613</v>
      </c>
      <c r="BA214" s="53">
        <v>676</v>
      </c>
    </row>
    <row r="215" spans="1:78" s="78" customFormat="1" ht="105" x14ac:dyDescent="0.25">
      <c r="A215" s="88"/>
      <c r="B215" s="11">
        <v>2016</v>
      </c>
      <c r="C215" s="12" t="s">
        <v>572</v>
      </c>
      <c r="D215" s="12" t="s">
        <v>94</v>
      </c>
      <c r="E215" s="12" t="s">
        <v>94</v>
      </c>
      <c r="F215" s="12" t="s">
        <v>232</v>
      </c>
      <c r="G215" s="12" t="s">
        <v>80</v>
      </c>
      <c r="H215" s="12" t="s">
        <v>95</v>
      </c>
      <c r="I215" s="12">
        <v>2016</v>
      </c>
      <c r="J215" s="12" t="s">
        <v>675</v>
      </c>
      <c r="K215" s="11" t="s">
        <v>72</v>
      </c>
      <c r="L215" s="11" t="s">
        <v>73</v>
      </c>
      <c r="M215" s="55">
        <v>75000</v>
      </c>
      <c r="N215" s="11" t="s">
        <v>595</v>
      </c>
      <c r="O215" s="11" t="s">
        <v>84</v>
      </c>
      <c r="P215" s="11" t="s">
        <v>88</v>
      </c>
      <c r="Q215" s="11" t="s">
        <v>81</v>
      </c>
      <c r="R215" s="56">
        <v>42583</v>
      </c>
      <c r="S215" s="56">
        <v>42612</v>
      </c>
      <c r="T215" s="11" t="s">
        <v>74</v>
      </c>
      <c r="U215" s="11" t="s">
        <v>75</v>
      </c>
      <c r="V215" s="11" t="s">
        <v>96</v>
      </c>
      <c r="W215" s="11" t="s">
        <v>97</v>
      </c>
      <c r="X215" s="11" t="s">
        <v>83</v>
      </c>
      <c r="Y215" s="12" t="s">
        <v>208</v>
      </c>
      <c r="Z215" s="57" t="s">
        <v>674</v>
      </c>
      <c r="AA215" s="57" t="s">
        <v>674</v>
      </c>
      <c r="AB215" s="57" t="s">
        <v>674</v>
      </c>
      <c r="AC215" s="12" t="s">
        <v>596</v>
      </c>
      <c r="AD215" s="81" t="s">
        <v>209</v>
      </c>
      <c r="AE215" s="3" t="s">
        <v>98</v>
      </c>
      <c r="AF215" s="3" t="s">
        <v>855</v>
      </c>
      <c r="AG215" s="11" t="s">
        <v>236</v>
      </c>
      <c r="AH215" s="11" t="s">
        <v>76</v>
      </c>
      <c r="AI215" s="11" t="s">
        <v>76</v>
      </c>
      <c r="AJ215" s="11" t="s">
        <v>878</v>
      </c>
      <c r="AK215" s="59">
        <f t="shared" si="141"/>
        <v>75000</v>
      </c>
      <c r="AL215" s="59">
        <f t="shared" si="147"/>
        <v>75000</v>
      </c>
      <c r="AM215" s="59">
        <v>75000</v>
      </c>
      <c r="AN215" s="11" t="s">
        <v>89</v>
      </c>
      <c r="AO215" s="60">
        <v>28484043.84</v>
      </c>
      <c r="AP215" s="77" t="s">
        <v>674</v>
      </c>
      <c r="AQ215" s="59">
        <f t="shared" si="148"/>
        <v>75000</v>
      </c>
      <c r="AR215" s="52">
        <f t="shared" si="149"/>
        <v>42583</v>
      </c>
      <c r="AS215" s="53" t="str">
        <f t="shared" si="142"/>
        <v>SA/CDS/S/118/2016</v>
      </c>
      <c r="AT215" s="12" t="str">
        <f t="shared" si="150"/>
        <v>Difusión de las Actividades, Programas y Campañas del H. Ayuntamiento de Morelia durante el mes de Agosto</v>
      </c>
      <c r="AU215" s="18" t="s">
        <v>686</v>
      </c>
      <c r="AV215" s="12" t="s">
        <v>85</v>
      </c>
      <c r="AW215" s="54">
        <f t="shared" si="143"/>
        <v>75000</v>
      </c>
      <c r="AX215" s="54">
        <f t="shared" si="144"/>
        <v>75000</v>
      </c>
      <c r="AY215" s="52">
        <f t="shared" si="145"/>
        <v>42583</v>
      </c>
      <c r="AZ215" s="52">
        <f t="shared" si="146"/>
        <v>42612</v>
      </c>
      <c r="BA215" s="53">
        <v>25</v>
      </c>
    </row>
    <row r="216" spans="1:78" s="78" customFormat="1" ht="105" x14ac:dyDescent="0.25">
      <c r="A216" s="88"/>
      <c r="B216" s="11">
        <v>2016</v>
      </c>
      <c r="C216" s="12" t="s">
        <v>572</v>
      </c>
      <c r="D216" s="12" t="s">
        <v>94</v>
      </c>
      <c r="E216" s="12" t="s">
        <v>94</v>
      </c>
      <c r="F216" s="12" t="s">
        <v>232</v>
      </c>
      <c r="G216" s="12" t="s">
        <v>80</v>
      </c>
      <c r="H216" s="12" t="s">
        <v>95</v>
      </c>
      <c r="I216" s="12">
        <v>2016</v>
      </c>
      <c r="J216" s="12" t="s">
        <v>675</v>
      </c>
      <c r="K216" s="11" t="s">
        <v>72</v>
      </c>
      <c r="L216" s="11" t="s">
        <v>73</v>
      </c>
      <c r="M216" s="55">
        <v>29997</v>
      </c>
      <c r="N216" s="11" t="s">
        <v>597</v>
      </c>
      <c r="O216" s="11" t="s">
        <v>84</v>
      </c>
      <c r="P216" s="11" t="s">
        <v>88</v>
      </c>
      <c r="Q216" s="11" t="s">
        <v>81</v>
      </c>
      <c r="R216" s="56">
        <v>42583</v>
      </c>
      <c r="S216" s="56">
        <v>42612</v>
      </c>
      <c r="T216" s="11" t="s">
        <v>74</v>
      </c>
      <c r="U216" s="11" t="s">
        <v>75</v>
      </c>
      <c r="V216" s="11" t="s">
        <v>96</v>
      </c>
      <c r="W216" s="11" t="s">
        <v>97</v>
      </c>
      <c r="X216" s="11" t="s">
        <v>83</v>
      </c>
      <c r="Y216" s="12" t="s">
        <v>129</v>
      </c>
      <c r="Z216" s="57" t="s">
        <v>674</v>
      </c>
      <c r="AA216" s="57" t="s">
        <v>674</v>
      </c>
      <c r="AB216" s="57" t="s">
        <v>674</v>
      </c>
      <c r="AC216" s="12" t="str">
        <f t="shared" ref="AC216" si="151">Y216</f>
        <v>Grupo Radiocomunicaciones de Morelia S.A de C.V</v>
      </c>
      <c r="AD216" s="81" t="s">
        <v>130</v>
      </c>
      <c r="AE216" s="3" t="s">
        <v>98</v>
      </c>
      <c r="AF216" s="3" t="s">
        <v>855</v>
      </c>
      <c r="AG216" s="11" t="s">
        <v>236</v>
      </c>
      <c r="AH216" s="11" t="s">
        <v>76</v>
      </c>
      <c r="AI216" s="11" t="s">
        <v>76</v>
      </c>
      <c r="AJ216" s="11" t="s">
        <v>878</v>
      </c>
      <c r="AK216" s="59">
        <f t="shared" si="141"/>
        <v>29997</v>
      </c>
      <c r="AL216" s="59">
        <f t="shared" si="147"/>
        <v>29997</v>
      </c>
      <c r="AM216" s="59">
        <v>29997</v>
      </c>
      <c r="AN216" s="11" t="s">
        <v>89</v>
      </c>
      <c r="AO216" s="60">
        <v>28484043.84</v>
      </c>
      <c r="AP216" s="77" t="s">
        <v>674</v>
      </c>
      <c r="AQ216" s="59">
        <f t="shared" si="148"/>
        <v>29997</v>
      </c>
      <c r="AR216" s="52">
        <f t="shared" si="149"/>
        <v>42583</v>
      </c>
      <c r="AS216" s="53" t="str">
        <f t="shared" si="142"/>
        <v>SA/CDS/S/104/2016</v>
      </c>
      <c r="AT216" s="12" t="str">
        <f t="shared" si="150"/>
        <v>Difusión de las Actividades, Programas y Campañas del H. Ayuntamiento de Morelia durante el mes de Agosto</v>
      </c>
      <c r="AU216" s="18" t="s">
        <v>686</v>
      </c>
      <c r="AV216" s="12" t="s">
        <v>85</v>
      </c>
      <c r="AW216" s="54">
        <f t="shared" si="143"/>
        <v>29997</v>
      </c>
      <c r="AX216" s="54">
        <f t="shared" si="144"/>
        <v>29997</v>
      </c>
      <c r="AY216" s="52">
        <f t="shared" si="145"/>
        <v>42583</v>
      </c>
      <c r="AZ216" s="52">
        <f t="shared" si="146"/>
        <v>42612</v>
      </c>
      <c r="BA216" s="53" t="s">
        <v>598</v>
      </c>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row>
    <row r="217" spans="1:78" s="78" customFormat="1" ht="105" x14ac:dyDescent="0.25">
      <c r="A217" s="88"/>
      <c r="B217" s="11">
        <v>2016</v>
      </c>
      <c r="C217" s="12" t="s">
        <v>572</v>
      </c>
      <c r="D217" s="12" t="s">
        <v>94</v>
      </c>
      <c r="E217" s="12" t="s">
        <v>94</v>
      </c>
      <c r="F217" s="12" t="s">
        <v>232</v>
      </c>
      <c r="G217" s="12" t="s">
        <v>80</v>
      </c>
      <c r="H217" s="12" t="s">
        <v>95</v>
      </c>
      <c r="I217" s="12">
        <v>2016</v>
      </c>
      <c r="J217" s="12" t="s">
        <v>675</v>
      </c>
      <c r="K217" s="11" t="s">
        <v>72</v>
      </c>
      <c r="L217" s="11" t="s">
        <v>73</v>
      </c>
      <c r="M217" s="55">
        <v>70000</v>
      </c>
      <c r="N217" s="11" t="s">
        <v>600</v>
      </c>
      <c r="O217" s="11" t="s">
        <v>84</v>
      </c>
      <c r="P217" s="11" t="s">
        <v>88</v>
      </c>
      <c r="Q217" s="11" t="s">
        <v>81</v>
      </c>
      <c r="R217" s="56">
        <v>42583</v>
      </c>
      <c r="S217" s="56">
        <v>42613</v>
      </c>
      <c r="T217" s="11" t="s">
        <v>74</v>
      </c>
      <c r="U217" s="11" t="s">
        <v>75</v>
      </c>
      <c r="V217" s="11" t="s">
        <v>96</v>
      </c>
      <c r="W217" s="11" t="s">
        <v>97</v>
      </c>
      <c r="X217" s="11" t="s">
        <v>83</v>
      </c>
      <c r="Y217" s="12" t="s">
        <v>190</v>
      </c>
      <c r="Z217" s="57" t="s">
        <v>674</v>
      </c>
      <c r="AA217" s="57" t="s">
        <v>674</v>
      </c>
      <c r="AB217" s="57" t="s">
        <v>674</v>
      </c>
      <c r="AC217" s="12" t="s">
        <v>601</v>
      </c>
      <c r="AD217" s="81" t="s">
        <v>191</v>
      </c>
      <c r="AE217" s="3" t="s">
        <v>98</v>
      </c>
      <c r="AF217" s="3" t="s">
        <v>855</v>
      </c>
      <c r="AG217" s="11" t="s">
        <v>236</v>
      </c>
      <c r="AH217" s="11" t="s">
        <v>76</v>
      </c>
      <c r="AI217" s="11" t="s">
        <v>76</v>
      </c>
      <c r="AJ217" s="11" t="s">
        <v>878</v>
      </c>
      <c r="AK217" s="59">
        <f t="shared" si="141"/>
        <v>70000</v>
      </c>
      <c r="AL217" s="59">
        <f t="shared" si="147"/>
        <v>70000</v>
      </c>
      <c r="AM217" s="59">
        <v>70000</v>
      </c>
      <c r="AN217" s="11" t="s">
        <v>89</v>
      </c>
      <c r="AO217" s="60">
        <v>28484043.84</v>
      </c>
      <c r="AP217" s="77" t="s">
        <v>674</v>
      </c>
      <c r="AQ217" s="59">
        <f t="shared" si="148"/>
        <v>70000</v>
      </c>
      <c r="AR217" s="52">
        <f t="shared" si="149"/>
        <v>42583</v>
      </c>
      <c r="AS217" s="53" t="str">
        <f t="shared" si="142"/>
        <v>SA/CDS/S/109/2016</v>
      </c>
      <c r="AT217" s="12" t="str">
        <f t="shared" si="150"/>
        <v>Difusión de las Actividades, Programas y Campañas del H. Ayuntamiento de Morelia durante el mes de Agosto</v>
      </c>
      <c r="AU217" s="18" t="s">
        <v>686</v>
      </c>
      <c r="AV217" s="12" t="s">
        <v>85</v>
      </c>
      <c r="AW217" s="54">
        <f t="shared" si="143"/>
        <v>70000</v>
      </c>
      <c r="AX217" s="54">
        <f t="shared" si="144"/>
        <v>70000</v>
      </c>
      <c r="AY217" s="52">
        <f t="shared" si="145"/>
        <v>42583</v>
      </c>
      <c r="AZ217" s="52">
        <f t="shared" si="146"/>
        <v>42613</v>
      </c>
      <c r="BA217" s="53">
        <v>75</v>
      </c>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row>
    <row r="218" spans="1:78" s="78" customFormat="1" ht="105" x14ac:dyDescent="0.25">
      <c r="A218" s="88"/>
      <c r="B218" s="11">
        <v>2016</v>
      </c>
      <c r="C218" s="12" t="s">
        <v>572</v>
      </c>
      <c r="D218" s="12" t="s">
        <v>94</v>
      </c>
      <c r="E218" s="12" t="s">
        <v>94</v>
      </c>
      <c r="F218" s="12" t="s">
        <v>232</v>
      </c>
      <c r="G218" s="12" t="s">
        <v>80</v>
      </c>
      <c r="H218" s="12" t="s">
        <v>95</v>
      </c>
      <c r="I218" s="12">
        <v>2016</v>
      </c>
      <c r="J218" s="12" t="s">
        <v>675</v>
      </c>
      <c r="K218" s="11" t="s">
        <v>72</v>
      </c>
      <c r="L218" s="11" t="s">
        <v>73</v>
      </c>
      <c r="M218" s="55">
        <v>50000</v>
      </c>
      <c r="N218" s="11" t="s">
        <v>602</v>
      </c>
      <c r="O218" s="11" t="s">
        <v>84</v>
      </c>
      <c r="P218" s="11" t="s">
        <v>88</v>
      </c>
      <c r="Q218" s="11" t="s">
        <v>81</v>
      </c>
      <c r="R218" s="56">
        <v>42583</v>
      </c>
      <c r="S218" s="56">
        <v>42613</v>
      </c>
      <c r="T218" s="11" t="s">
        <v>74</v>
      </c>
      <c r="U218" s="11" t="s">
        <v>75</v>
      </c>
      <c r="V218" s="11" t="s">
        <v>96</v>
      </c>
      <c r="W218" s="11" t="s">
        <v>97</v>
      </c>
      <c r="X218" s="11" t="s">
        <v>83</v>
      </c>
      <c r="Y218" s="12" t="s">
        <v>861</v>
      </c>
      <c r="Z218" s="57" t="s">
        <v>674</v>
      </c>
      <c r="AA218" s="57" t="s">
        <v>674</v>
      </c>
      <c r="AB218" s="57" t="s">
        <v>674</v>
      </c>
      <c r="AC218" s="12" t="s">
        <v>603</v>
      </c>
      <c r="AD218" s="81" t="s">
        <v>181</v>
      </c>
      <c r="AE218" s="3" t="s">
        <v>98</v>
      </c>
      <c r="AF218" s="3" t="s">
        <v>855</v>
      </c>
      <c r="AG218" s="11" t="s">
        <v>236</v>
      </c>
      <c r="AH218" s="11" t="s">
        <v>76</v>
      </c>
      <c r="AI218" s="11" t="s">
        <v>76</v>
      </c>
      <c r="AJ218" s="11" t="s">
        <v>878</v>
      </c>
      <c r="AK218" s="59">
        <f t="shared" si="141"/>
        <v>50000</v>
      </c>
      <c r="AL218" s="59">
        <f t="shared" si="147"/>
        <v>50000</v>
      </c>
      <c r="AM218" s="59">
        <v>50000</v>
      </c>
      <c r="AN218" s="11" t="s">
        <v>89</v>
      </c>
      <c r="AO218" s="60">
        <v>28484043.84</v>
      </c>
      <c r="AP218" s="77" t="s">
        <v>674</v>
      </c>
      <c r="AQ218" s="59">
        <f t="shared" si="148"/>
        <v>50000</v>
      </c>
      <c r="AR218" s="52">
        <f t="shared" si="149"/>
        <v>42583</v>
      </c>
      <c r="AS218" s="53" t="str">
        <f t="shared" si="142"/>
        <v>SA/CDS/S/114/2016</v>
      </c>
      <c r="AT218" s="12" t="str">
        <f t="shared" si="150"/>
        <v>Difusión de las Actividades, Programas y Campañas del H. Ayuntamiento de Morelia durante el mes de Agosto</v>
      </c>
      <c r="AU218" s="18" t="s">
        <v>686</v>
      </c>
      <c r="AV218" s="12" t="s">
        <v>85</v>
      </c>
      <c r="AW218" s="54">
        <f t="shared" si="143"/>
        <v>50000</v>
      </c>
      <c r="AX218" s="54">
        <f t="shared" si="144"/>
        <v>50000</v>
      </c>
      <c r="AY218" s="52">
        <f t="shared" si="145"/>
        <v>42583</v>
      </c>
      <c r="AZ218" s="52">
        <f t="shared" si="146"/>
        <v>42613</v>
      </c>
      <c r="BA218" s="53">
        <v>82</v>
      </c>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row>
    <row r="219" spans="1:78" s="78" customFormat="1" ht="105" x14ac:dyDescent="0.25">
      <c r="A219" s="88"/>
      <c r="B219" s="11">
        <v>2016</v>
      </c>
      <c r="C219" s="12" t="s">
        <v>572</v>
      </c>
      <c r="D219" s="12" t="s">
        <v>94</v>
      </c>
      <c r="E219" s="12" t="s">
        <v>94</v>
      </c>
      <c r="F219" s="12" t="s">
        <v>232</v>
      </c>
      <c r="G219" s="12" t="s">
        <v>80</v>
      </c>
      <c r="H219" s="12" t="s">
        <v>95</v>
      </c>
      <c r="I219" s="12">
        <v>2016</v>
      </c>
      <c r="J219" s="12" t="s">
        <v>675</v>
      </c>
      <c r="K219" s="11" t="s">
        <v>72</v>
      </c>
      <c r="L219" s="11" t="s">
        <v>73</v>
      </c>
      <c r="M219" s="55">
        <v>25000</v>
      </c>
      <c r="N219" s="11" t="s">
        <v>606</v>
      </c>
      <c r="O219" s="11" t="s">
        <v>84</v>
      </c>
      <c r="P219" s="11" t="s">
        <v>88</v>
      </c>
      <c r="Q219" s="11" t="s">
        <v>81</v>
      </c>
      <c r="R219" s="56">
        <v>42583</v>
      </c>
      <c r="S219" s="56">
        <v>42612</v>
      </c>
      <c r="T219" s="11" t="s">
        <v>74</v>
      </c>
      <c r="U219" s="11" t="s">
        <v>75</v>
      </c>
      <c r="V219" s="11" t="s">
        <v>96</v>
      </c>
      <c r="W219" s="11" t="s">
        <v>97</v>
      </c>
      <c r="X219" s="11" t="s">
        <v>83</v>
      </c>
      <c r="Y219" s="12" t="s">
        <v>137</v>
      </c>
      <c r="Z219" s="57" t="s">
        <v>674</v>
      </c>
      <c r="AA219" s="57" t="s">
        <v>674</v>
      </c>
      <c r="AB219" s="57" t="s">
        <v>674</v>
      </c>
      <c r="AC219" s="12" t="str">
        <f t="shared" ref="AC219:AC220" si="152">Y219</f>
        <v>XEXL S.A de C.V</v>
      </c>
      <c r="AD219" s="81" t="s">
        <v>138</v>
      </c>
      <c r="AE219" s="3" t="s">
        <v>98</v>
      </c>
      <c r="AF219" s="3" t="s">
        <v>855</v>
      </c>
      <c r="AG219" s="11" t="s">
        <v>236</v>
      </c>
      <c r="AH219" s="11" t="s">
        <v>76</v>
      </c>
      <c r="AI219" s="11" t="s">
        <v>76</v>
      </c>
      <c r="AJ219" s="11" t="s">
        <v>878</v>
      </c>
      <c r="AK219" s="59">
        <f t="shared" si="141"/>
        <v>25000</v>
      </c>
      <c r="AL219" s="59">
        <f t="shared" si="147"/>
        <v>25000</v>
      </c>
      <c r="AM219" s="59">
        <v>25000</v>
      </c>
      <c r="AN219" s="11" t="s">
        <v>89</v>
      </c>
      <c r="AO219" s="60">
        <v>28484043.84</v>
      </c>
      <c r="AP219" s="77" t="s">
        <v>674</v>
      </c>
      <c r="AQ219" s="59">
        <f t="shared" si="148"/>
        <v>25000</v>
      </c>
      <c r="AR219" s="52">
        <f t="shared" si="149"/>
        <v>42583</v>
      </c>
      <c r="AS219" s="53" t="str">
        <f t="shared" si="142"/>
        <v>SA/CDS/S/101/2016</v>
      </c>
      <c r="AT219" s="12" t="str">
        <f t="shared" si="150"/>
        <v>Difusión de las Actividades, Programas y Campañas del H. Ayuntamiento de Morelia durante el mes de Agosto</v>
      </c>
      <c r="AU219" s="18" t="s">
        <v>686</v>
      </c>
      <c r="AV219" s="12" t="s">
        <v>85</v>
      </c>
      <c r="AW219" s="54">
        <f t="shared" si="143"/>
        <v>25000</v>
      </c>
      <c r="AX219" s="54">
        <f t="shared" si="144"/>
        <v>25000</v>
      </c>
      <c r="AY219" s="52">
        <f t="shared" si="145"/>
        <v>42583</v>
      </c>
      <c r="AZ219" s="52">
        <f t="shared" si="146"/>
        <v>42612</v>
      </c>
      <c r="BA219" s="53">
        <v>2441</v>
      </c>
    </row>
    <row r="220" spans="1:78" s="78" customFormat="1" ht="105" x14ac:dyDescent="0.25">
      <c r="A220" s="88"/>
      <c r="B220" s="11">
        <v>2016</v>
      </c>
      <c r="C220" s="12" t="s">
        <v>572</v>
      </c>
      <c r="D220" s="12" t="s">
        <v>94</v>
      </c>
      <c r="E220" s="12" t="s">
        <v>94</v>
      </c>
      <c r="F220" s="12" t="s">
        <v>232</v>
      </c>
      <c r="G220" s="12" t="s">
        <v>80</v>
      </c>
      <c r="H220" s="12" t="s">
        <v>95</v>
      </c>
      <c r="I220" s="12">
        <v>2016</v>
      </c>
      <c r="J220" s="12" t="s">
        <v>675</v>
      </c>
      <c r="K220" s="11" t="s">
        <v>72</v>
      </c>
      <c r="L220" s="11" t="s">
        <v>73</v>
      </c>
      <c r="M220" s="55">
        <v>30000</v>
      </c>
      <c r="N220" s="11" t="s">
        <v>607</v>
      </c>
      <c r="O220" s="11" t="s">
        <v>84</v>
      </c>
      <c r="P220" s="11" t="s">
        <v>88</v>
      </c>
      <c r="Q220" s="11" t="s">
        <v>81</v>
      </c>
      <c r="R220" s="56">
        <v>42583</v>
      </c>
      <c r="S220" s="56">
        <v>42612</v>
      </c>
      <c r="T220" s="11" t="s">
        <v>74</v>
      </c>
      <c r="U220" s="11" t="s">
        <v>75</v>
      </c>
      <c r="V220" s="11" t="s">
        <v>96</v>
      </c>
      <c r="W220" s="11" t="s">
        <v>97</v>
      </c>
      <c r="X220" s="11" t="s">
        <v>83</v>
      </c>
      <c r="Y220" s="12" t="s">
        <v>133</v>
      </c>
      <c r="Z220" s="57" t="s">
        <v>674</v>
      </c>
      <c r="AA220" s="57" t="s">
        <v>674</v>
      </c>
      <c r="AB220" s="57" t="s">
        <v>674</v>
      </c>
      <c r="AC220" s="12" t="str">
        <f t="shared" si="152"/>
        <v>Corporación Morelia Multimedia S.A de C.V</v>
      </c>
      <c r="AD220" s="81" t="s">
        <v>100</v>
      </c>
      <c r="AE220" s="3" t="s">
        <v>98</v>
      </c>
      <c r="AF220" s="3" t="s">
        <v>855</v>
      </c>
      <c r="AG220" s="11" t="s">
        <v>236</v>
      </c>
      <c r="AH220" s="11" t="s">
        <v>76</v>
      </c>
      <c r="AI220" s="11" t="s">
        <v>76</v>
      </c>
      <c r="AJ220" s="11" t="s">
        <v>878</v>
      </c>
      <c r="AK220" s="59">
        <f t="shared" si="141"/>
        <v>30000</v>
      </c>
      <c r="AL220" s="59">
        <f t="shared" si="147"/>
        <v>30000</v>
      </c>
      <c r="AM220" s="59">
        <v>30000</v>
      </c>
      <c r="AN220" s="11" t="s">
        <v>89</v>
      </c>
      <c r="AO220" s="60">
        <v>28484043.84</v>
      </c>
      <c r="AP220" s="77" t="s">
        <v>674</v>
      </c>
      <c r="AQ220" s="59">
        <f t="shared" si="148"/>
        <v>30000</v>
      </c>
      <c r="AR220" s="52">
        <f t="shared" si="149"/>
        <v>42583</v>
      </c>
      <c r="AS220" s="53" t="str">
        <f t="shared" si="142"/>
        <v>SA/CDS/S/102/2016</v>
      </c>
      <c r="AT220" s="12" t="str">
        <f t="shared" si="150"/>
        <v>Difusión de las Actividades, Programas y Campañas del H. Ayuntamiento de Morelia durante el mes de Agosto</v>
      </c>
      <c r="AU220" s="18" t="s">
        <v>686</v>
      </c>
      <c r="AV220" s="12" t="s">
        <v>85</v>
      </c>
      <c r="AW220" s="54">
        <f t="shared" si="143"/>
        <v>30000</v>
      </c>
      <c r="AX220" s="54">
        <f t="shared" si="144"/>
        <v>30000</v>
      </c>
      <c r="AY220" s="52">
        <f t="shared" si="145"/>
        <v>42583</v>
      </c>
      <c r="AZ220" s="52">
        <f t="shared" si="146"/>
        <v>42612</v>
      </c>
      <c r="BA220" s="53" t="s">
        <v>608</v>
      </c>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row>
    <row r="221" spans="1:78" s="78" customFormat="1" ht="105" x14ac:dyDescent="0.25">
      <c r="A221" s="88"/>
      <c r="B221" s="11">
        <v>2016</v>
      </c>
      <c r="C221" s="12" t="s">
        <v>572</v>
      </c>
      <c r="D221" s="12" t="s">
        <v>94</v>
      </c>
      <c r="E221" s="12" t="s">
        <v>94</v>
      </c>
      <c r="F221" s="12" t="s">
        <v>232</v>
      </c>
      <c r="G221" s="12" t="s">
        <v>80</v>
      </c>
      <c r="H221" s="12" t="s">
        <v>95</v>
      </c>
      <c r="I221" s="12">
        <v>2016</v>
      </c>
      <c r="J221" s="12" t="s">
        <v>675</v>
      </c>
      <c r="K221" s="11" t="s">
        <v>72</v>
      </c>
      <c r="L221" s="11" t="s">
        <v>73</v>
      </c>
      <c r="M221" s="55">
        <v>17319.96</v>
      </c>
      <c r="N221" s="11" t="s">
        <v>609</v>
      </c>
      <c r="O221" s="11" t="s">
        <v>84</v>
      </c>
      <c r="P221" s="11" t="s">
        <v>88</v>
      </c>
      <c r="Q221" s="11" t="s">
        <v>81</v>
      </c>
      <c r="R221" s="56">
        <v>42583</v>
      </c>
      <c r="S221" s="56">
        <v>42613</v>
      </c>
      <c r="T221" s="11" t="s">
        <v>74</v>
      </c>
      <c r="U221" s="11" t="s">
        <v>75</v>
      </c>
      <c r="V221" s="11" t="s">
        <v>96</v>
      </c>
      <c r="W221" s="11" t="s">
        <v>97</v>
      </c>
      <c r="X221" s="11" t="s">
        <v>83</v>
      </c>
      <c r="Y221" s="12" t="s">
        <v>610</v>
      </c>
      <c r="Z221" s="57" t="s">
        <v>146</v>
      </c>
      <c r="AA221" s="57" t="s">
        <v>147</v>
      </c>
      <c r="AB221" s="57" t="s">
        <v>148</v>
      </c>
      <c r="AC221" s="12" t="s">
        <v>611</v>
      </c>
      <c r="AD221" s="81" t="s">
        <v>149</v>
      </c>
      <c r="AE221" s="3" t="s">
        <v>98</v>
      </c>
      <c r="AF221" s="3" t="s">
        <v>855</v>
      </c>
      <c r="AG221" s="11" t="s">
        <v>236</v>
      </c>
      <c r="AH221" s="11" t="s">
        <v>76</v>
      </c>
      <c r="AI221" s="11" t="s">
        <v>76</v>
      </c>
      <c r="AJ221" s="11" t="s">
        <v>878</v>
      </c>
      <c r="AK221" s="59">
        <f t="shared" si="141"/>
        <v>17319.96</v>
      </c>
      <c r="AL221" s="59">
        <f t="shared" si="147"/>
        <v>17319.96</v>
      </c>
      <c r="AM221" s="59">
        <v>17319.96</v>
      </c>
      <c r="AN221" s="11" t="s">
        <v>89</v>
      </c>
      <c r="AO221" s="60">
        <v>28484043.84</v>
      </c>
      <c r="AP221" s="77" t="s">
        <v>674</v>
      </c>
      <c r="AQ221" s="59">
        <f t="shared" si="148"/>
        <v>17319.96</v>
      </c>
      <c r="AR221" s="52">
        <f t="shared" si="149"/>
        <v>42583</v>
      </c>
      <c r="AS221" s="53" t="str">
        <f t="shared" si="142"/>
        <v>SA/CDS/S/112/2016</v>
      </c>
      <c r="AT221" s="12" t="str">
        <f t="shared" si="150"/>
        <v>Difusión de las Actividades, Programas y Campañas del H. Ayuntamiento de Morelia durante el mes de Agosto</v>
      </c>
      <c r="AU221" s="18" t="s">
        <v>686</v>
      </c>
      <c r="AV221" s="12" t="s">
        <v>85</v>
      </c>
      <c r="AW221" s="54">
        <f t="shared" si="143"/>
        <v>17319.96</v>
      </c>
      <c r="AX221" s="54">
        <f t="shared" si="144"/>
        <v>17319.96</v>
      </c>
      <c r="AY221" s="52">
        <f t="shared" si="145"/>
        <v>42583</v>
      </c>
      <c r="AZ221" s="52">
        <f t="shared" si="146"/>
        <v>42613</v>
      </c>
      <c r="BA221" s="53">
        <v>112</v>
      </c>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row>
    <row r="222" spans="1:78" s="78" customFormat="1" ht="105" x14ac:dyDescent="0.25">
      <c r="A222" s="88"/>
      <c r="B222" s="11">
        <v>2016</v>
      </c>
      <c r="C222" s="12" t="s">
        <v>572</v>
      </c>
      <c r="D222" s="12" t="s">
        <v>94</v>
      </c>
      <c r="E222" s="12" t="s">
        <v>94</v>
      </c>
      <c r="F222" s="12" t="s">
        <v>232</v>
      </c>
      <c r="G222" s="12" t="s">
        <v>80</v>
      </c>
      <c r="H222" s="12" t="s">
        <v>95</v>
      </c>
      <c r="I222" s="12">
        <v>2016</v>
      </c>
      <c r="J222" s="12" t="s">
        <v>675</v>
      </c>
      <c r="K222" s="11" t="s">
        <v>72</v>
      </c>
      <c r="L222" s="11" t="s">
        <v>73</v>
      </c>
      <c r="M222" s="55">
        <v>100000</v>
      </c>
      <c r="N222" s="11" t="s">
        <v>612</v>
      </c>
      <c r="O222" s="11" t="s">
        <v>84</v>
      </c>
      <c r="P222" s="11" t="s">
        <v>88</v>
      </c>
      <c r="Q222" s="11" t="s">
        <v>81</v>
      </c>
      <c r="R222" s="56">
        <v>42583</v>
      </c>
      <c r="S222" s="56">
        <v>42612</v>
      </c>
      <c r="T222" s="11" t="s">
        <v>74</v>
      </c>
      <c r="U222" s="11" t="s">
        <v>75</v>
      </c>
      <c r="V222" s="11" t="s">
        <v>96</v>
      </c>
      <c r="W222" s="11" t="s">
        <v>97</v>
      </c>
      <c r="X222" s="11" t="s">
        <v>83</v>
      </c>
      <c r="Y222" s="12" t="s">
        <v>126</v>
      </c>
      <c r="Z222" s="57" t="s">
        <v>674</v>
      </c>
      <c r="AA222" s="57" t="s">
        <v>674</v>
      </c>
      <c r="AB222" s="57" t="s">
        <v>674</v>
      </c>
      <c r="AC222" s="12" t="s">
        <v>613</v>
      </c>
      <c r="AD222" s="81" t="s">
        <v>127</v>
      </c>
      <c r="AE222" s="3" t="s">
        <v>98</v>
      </c>
      <c r="AF222" s="3" t="s">
        <v>855</v>
      </c>
      <c r="AG222" s="11" t="s">
        <v>236</v>
      </c>
      <c r="AH222" s="11" t="s">
        <v>76</v>
      </c>
      <c r="AI222" s="11" t="s">
        <v>76</v>
      </c>
      <c r="AJ222" s="11" t="s">
        <v>878</v>
      </c>
      <c r="AK222" s="59">
        <f t="shared" si="141"/>
        <v>100000</v>
      </c>
      <c r="AL222" s="59">
        <f t="shared" si="147"/>
        <v>100000</v>
      </c>
      <c r="AM222" s="59">
        <v>100000</v>
      </c>
      <c r="AN222" s="11" t="s">
        <v>89</v>
      </c>
      <c r="AO222" s="60">
        <v>28484043.84</v>
      </c>
      <c r="AP222" s="77" t="s">
        <v>674</v>
      </c>
      <c r="AQ222" s="59">
        <f t="shared" si="148"/>
        <v>100000</v>
      </c>
      <c r="AR222" s="52">
        <f t="shared" si="149"/>
        <v>42583</v>
      </c>
      <c r="AS222" s="53" t="str">
        <f t="shared" si="142"/>
        <v>SA/CDS/S/113/2016</v>
      </c>
      <c r="AT222" s="12" t="str">
        <f t="shared" si="150"/>
        <v>Difusión de las Actividades, Programas y Campañas del H. Ayuntamiento de Morelia durante el mes de Agosto</v>
      </c>
      <c r="AU222" s="18" t="s">
        <v>686</v>
      </c>
      <c r="AV222" s="12" t="s">
        <v>85</v>
      </c>
      <c r="AW222" s="54">
        <f t="shared" si="143"/>
        <v>100000</v>
      </c>
      <c r="AX222" s="54">
        <f t="shared" si="144"/>
        <v>100000</v>
      </c>
      <c r="AY222" s="52">
        <f t="shared" si="145"/>
        <v>42583</v>
      </c>
      <c r="AZ222" s="52">
        <f t="shared" si="146"/>
        <v>42612</v>
      </c>
      <c r="BA222" s="53" t="s">
        <v>614</v>
      </c>
    </row>
    <row r="223" spans="1:78" s="78" customFormat="1" ht="105" x14ac:dyDescent="0.25">
      <c r="A223" s="88"/>
      <c r="B223" s="11">
        <v>2016</v>
      </c>
      <c r="C223" s="12" t="s">
        <v>572</v>
      </c>
      <c r="D223" s="12" t="s">
        <v>94</v>
      </c>
      <c r="E223" s="12" t="s">
        <v>94</v>
      </c>
      <c r="F223" s="12" t="s">
        <v>232</v>
      </c>
      <c r="G223" s="12" t="s">
        <v>80</v>
      </c>
      <c r="H223" s="12" t="s">
        <v>95</v>
      </c>
      <c r="I223" s="12">
        <v>2016</v>
      </c>
      <c r="J223" s="12" t="s">
        <v>675</v>
      </c>
      <c r="K223" s="11" t="s">
        <v>72</v>
      </c>
      <c r="L223" s="11" t="s">
        <v>73</v>
      </c>
      <c r="M223" s="55">
        <v>37800</v>
      </c>
      <c r="N223" s="11" t="s">
        <v>615</v>
      </c>
      <c r="O223" s="11" t="s">
        <v>84</v>
      </c>
      <c r="P223" s="11" t="s">
        <v>88</v>
      </c>
      <c r="Q223" s="11" t="s">
        <v>81</v>
      </c>
      <c r="R223" s="56">
        <v>42583</v>
      </c>
      <c r="S223" s="56">
        <v>42613</v>
      </c>
      <c r="T223" s="11" t="s">
        <v>74</v>
      </c>
      <c r="U223" s="11" t="s">
        <v>75</v>
      </c>
      <c r="V223" s="11" t="s">
        <v>96</v>
      </c>
      <c r="W223" s="11" t="s">
        <v>97</v>
      </c>
      <c r="X223" s="11" t="s">
        <v>83</v>
      </c>
      <c r="Y223" s="12" t="s">
        <v>616</v>
      </c>
      <c r="Z223" s="57" t="s">
        <v>674</v>
      </c>
      <c r="AA223" s="57" t="s">
        <v>674</v>
      </c>
      <c r="AB223" s="57" t="s">
        <v>674</v>
      </c>
      <c r="AC223" s="12" t="s">
        <v>617</v>
      </c>
      <c r="AD223" s="81" t="s">
        <v>618</v>
      </c>
      <c r="AE223" s="3" t="s">
        <v>98</v>
      </c>
      <c r="AF223" s="3" t="s">
        <v>855</v>
      </c>
      <c r="AG223" s="11" t="s">
        <v>236</v>
      </c>
      <c r="AH223" s="11" t="s">
        <v>76</v>
      </c>
      <c r="AI223" s="11" t="s">
        <v>76</v>
      </c>
      <c r="AJ223" s="11" t="s">
        <v>878</v>
      </c>
      <c r="AK223" s="59">
        <f t="shared" si="141"/>
        <v>37800</v>
      </c>
      <c r="AL223" s="59">
        <f t="shared" si="147"/>
        <v>37800</v>
      </c>
      <c r="AM223" s="59">
        <v>37800</v>
      </c>
      <c r="AN223" s="11" t="s">
        <v>89</v>
      </c>
      <c r="AO223" s="60">
        <v>28484043.84</v>
      </c>
      <c r="AP223" s="77" t="s">
        <v>674</v>
      </c>
      <c r="AQ223" s="59">
        <f t="shared" si="148"/>
        <v>37800</v>
      </c>
      <c r="AR223" s="52">
        <f t="shared" si="149"/>
        <v>42583</v>
      </c>
      <c r="AS223" s="53" t="str">
        <f t="shared" si="142"/>
        <v>SA/CDS/S/117/2016</v>
      </c>
      <c r="AT223" s="12" t="str">
        <f t="shared" si="150"/>
        <v>Difusión de las Actividades, Programas y Campañas del H. Ayuntamiento de Morelia durante el mes de Agosto</v>
      </c>
      <c r="AU223" s="18" t="s">
        <v>686</v>
      </c>
      <c r="AV223" s="12" t="s">
        <v>85</v>
      </c>
      <c r="AW223" s="54">
        <f t="shared" si="143"/>
        <v>37800</v>
      </c>
      <c r="AX223" s="54">
        <f t="shared" si="144"/>
        <v>37800</v>
      </c>
      <c r="AY223" s="52">
        <f t="shared" si="145"/>
        <v>42583</v>
      </c>
      <c r="AZ223" s="52">
        <f t="shared" si="146"/>
        <v>42613</v>
      </c>
      <c r="BA223" s="53" t="s">
        <v>619</v>
      </c>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row>
    <row r="224" spans="1:78" s="78" customFormat="1" ht="105" x14ac:dyDescent="0.25">
      <c r="A224" s="88"/>
      <c r="B224" s="11">
        <v>2016</v>
      </c>
      <c r="C224" s="12" t="s">
        <v>572</v>
      </c>
      <c r="D224" s="12" t="s">
        <v>94</v>
      </c>
      <c r="E224" s="12" t="s">
        <v>94</v>
      </c>
      <c r="F224" s="12" t="s">
        <v>232</v>
      </c>
      <c r="G224" s="12" t="s">
        <v>80</v>
      </c>
      <c r="H224" s="12" t="s">
        <v>95</v>
      </c>
      <c r="I224" s="12">
        <v>2016</v>
      </c>
      <c r="J224" s="12" t="s">
        <v>675</v>
      </c>
      <c r="K224" s="11" t="s">
        <v>72</v>
      </c>
      <c r="L224" s="11" t="s">
        <v>73</v>
      </c>
      <c r="M224" s="55">
        <v>93000</v>
      </c>
      <c r="N224" s="11" t="s">
        <v>621</v>
      </c>
      <c r="O224" s="11" t="s">
        <v>84</v>
      </c>
      <c r="P224" s="11" t="s">
        <v>88</v>
      </c>
      <c r="Q224" s="11" t="s">
        <v>81</v>
      </c>
      <c r="R224" s="56">
        <v>42583</v>
      </c>
      <c r="S224" s="56">
        <v>42612</v>
      </c>
      <c r="T224" s="11" t="s">
        <v>74</v>
      </c>
      <c r="U224" s="11" t="s">
        <v>75</v>
      </c>
      <c r="V224" s="11" t="s">
        <v>96</v>
      </c>
      <c r="W224" s="11" t="s">
        <v>97</v>
      </c>
      <c r="X224" s="11" t="s">
        <v>83</v>
      </c>
      <c r="Y224" s="12" t="s">
        <v>622</v>
      </c>
      <c r="Z224" s="57" t="s">
        <v>674</v>
      </c>
      <c r="AA224" s="57" t="s">
        <v>674</v>
      </c>
      <c r="AB224" s="57" t="s">
        <v>674</v>
      </c>
      <c r="AC224" s="12" t="str">
        <f t="shared" ref="AC224" si="153">Y224</f>
        <v>T.V. Azteca S.A.B de C.V.</v>
      </c>
      <c r="AD224" s="81" t="s">
        <v>476</v>
      </c>
      <c r="AE224" s="3" t="s">
        <v>98</v>
      </c>
      <c r="AF224" s="3" t="s">
        <v>855</v>
      </c>
      <c r="AG224" s="11" t="s">
        <v>236</v>
      </c>
      <c r="AH224" s="11" t="s">
        <v>76</v>
      </c>
      <c r="AI224" s="11" t="s">
        <v>76</v>
      </c>
      <c r="AJ224" s="11" t="s">
        <v>878</v>
      </c>
      <c r="AK224" s="59">
        <f t="shared" si="141"/>
        <v>93000</v>
      </c>
      <c r="AL224" s="59">
        <f t="shared" si="147"/>
        <v>93000</v>
      </c>
      <c r="AM224" s="59">
        <v>93000</v>
      </c>
      <c r="AN224" s="11" t="s">
        <v>89</v>
      </c>
      <c r="AO224" s="60">
        <v>28484043.84</v>
      </c>
      <c r="AP224" s="77" t="s">
        <v>674</v>
      </c>
      <c r="AQ224" s="59">
        <f t="shared" si="148"/>
        <v>93000</v>
      </c>
      <c r="AR224" s="52">
        <f t="shared" si="149"/>
        <v>42583</v>
      </c>
      <c r="AS224" s="53" t="str">
        <f t="shared" si="142"/>
        <v>SA/CDS/S/115/2016</v>
      </c>
      <c r="AT224" s="12" t="str">
        <f t="shared" si="150"/>
        <v>Difusión de las Actividades, Programas y Campañas del H. Ayuntamiento de Morelia durante el mes de Agosto</v>
      </c>
      <c r="AU224" s="18" t="s">
        <v>686</v>
      </c>
      <c r="AV224" s="12" t="s">
        <v>85</v>
      </c>
      <c r="AW224" s="54">
        <f t="shared" si="143"/>
        <v>93000</v>
      </c>
      <c r="AX224" s="54">
        <f t="shared" si="144"/>
        <v>93000</v>
      </c>
      <c r="AY224" s="52">
        <f t="shared" si="145"/>
        <v>42583</v>
      </c>
      <c r="AZ224" s="52">
        <f t="shared" si="146"/>
        <v>42612</v>
      </c>
      <c r="BA224" s="53" t="s">
        <v>623</v>
      </c>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row>
    <row r="225" spans="1:78" s="78" customFormat="1" ht="105" x14ac:dyDescent="0.25">
      <c r="A225" s="88"/>
      <c r="B225" s="11">
        <v>2016</v>
      </c>
      <c r="C225" s="12" t="s">
        <v>572</v>
      </c>
      <c r="D225" s="12" t="s">
        <v>94</v>
      </c>
      <c r="E225" s="12" t="s">
        <v>94</v>
      </c>
      <c r="F225" s="12" t="s">
        <v>232</v>
      </c>
      <c r="G225" s="12" t="s">
        <v>80</v>
      </c>
      <c r="H225" s="12" t="s">
        <v>95</v>
      </c>
      <c r="I225" s="12">
        <v>2016</v>
      </c>
      <c r="J225" s="12" t="s">
        <v>675</v>
      </c>
      <c r="K225" s="11" t="s">
        <v>72</v>
      </c>
      <c r="L225" s="11" t="s">
        <v>73</v>
      </c>
      <c r="M225" s="55">
        <v>25000</v>
      </c>
      <c r="N225" s="11" t="s">
        <v>624</v>
      </c>
      <c r="O225" s="11" t="s">
        <v>84</v>
      </c>
      <c r="P225" s="11" t="s">
        <v>88</v>
      </c>
      <c r="Q225" s="11" t="s">
        <v>81</v>
      </c>
      <c r="R225" s="56">
        <v>42583</v>
      </c>
      <c r="S225" s="56">
        <v>42613</v>
      </c>
      <c r="T225" s="11" t="s">
        <v>74</v>
      </c>
      <c r="U225" s="11" t="s">
        <v>75</v>
      </c>
      <c r="V225" s="11" t="s">
        <v>96</v>
      </c>
      <c r="W225" s="11" t="s">
        <v>97</v>
      </c>
      <c r="X225" s="11" t="s">
        <v>83</v>
      </c>
      <c r="Y225" s="12" t="s">
        <v>625</v>
      </c>
      <c r="Z225" s="57" t="s">
        <v>674</v>
      </c>
      <c r="AA225" s="57" t="s">
        <v>674</v>
      </c>
      <c r="AB225" s="57" t="s">
        <v>674</v>
      </c>
      <c r="AC225" s="12" t="s">
        <v>626</v>
      </c>
      <c r="AD225" s="81" t="s">
        <v>449</v>
      </c>
      <c r="AE225" s="3" t="s">
        <v>98</v>
      </c>
      <c r="AF225" s="3" t="s">
        <v>855</v>
      </c>
      <c r="AG225" s="11" t="s">
        <v>236</v>
      </c>
      <c r="AH225" s="11" t="s">
        <v>76</v>
      </c>
      <c r="AI225" s="11" t="s">
        <v>76</v>
      </c>
      <c r="AJ225" s="11" t="s">
        <v>878</v>
      </c>
      <c r="AK225" s="59">
        <f t="shared" si="141"/>
        <v>25000</v>
      </c>
      <c r="AL225" s="59">
        <f t="shared" si="147"/>
        <v>25000</v>
      </c>
      <c r="AM225" s="59">
        <v>25000</v>
      </c>
      <c r="AN225" s="11" t="s">
        <v>89</v>
      </c>
      <c r="AO225" s="60">
        <v>28484043.84</v>
      </c>
      <c r="AP225" s="77" t="s">
        <v>674</v>
      </c>
      <c r="AQ225" s="59">
        <f t="shared" si="148"/>
        <v>25000</v>
      </c>
      <c r="AR225" s="52">
        <f t="shared" si="149"/>
        <v>42583</v>
      </c>
      <c r="AS225" s="53" t="str">
        <f t="shared" si="142"/>
        <v>SA/CDS/S/116/2016</v>
      </c>
      <c r="AT225" s="12" t="str">
        <f t="shared" si="150"/>
        <v>Difusión de las Actividades, Programas y Campañas del H. Ayuntamiento de Morelia durante el mes de Agosto</v>
      </c>
      <c r="AU225" s="18" t="s">
        <v>686</v>
      </c>
      <c r="AV225" s="12" t="s">
        <v>85</v>
      </c>
      <c r="AW225" s="54">
        <f t="shared" si="143"/>
        <v>25000</v>
      </c>
      <c r="AX225" s="54">
        <f t="shared" si="144"/>
        <v>25000</v>
      </c>
      <c r="AY225" s="52">
        <f t="shared" ref="AY225:AY230" si="154">R225</f>
        <v>42583</v>
      </c>
      <c r="AZ225" s="52">
        <f t="shared" si="146"/>
        <v>42613</v>
      </c>
      <c r="BA225" s="53" t="s">
        <v>627</v>
      </c>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row>
    <row r="226" spans="1:78" s="78" customFormat="1" ht="105" x14ac:dyDescent="0.25">
      <c r="A226" s="88"/>
      <c r="B226" s="11">
        <v>2016</v>
      </c>
      <c r="C226" s="12" t="s">
        <v>572</v>
      </c>
      <c r="D226" s="12" t="s">
        <v>94</v>
      </c>
      <c r="E226" s="12" t="s">
        <v>94</v>
      </c>
      <c r="F226" s="12" t="s">
        <v>232</v>
      </c>
      <c r="G226" s="12" t="s">
        <v>80</v>
      </c>
      <c r="H226" s="12" t="s">
        <v>95</v>
      </c>
      <c r="I226" s="12">
        <v>2016</v>
      </c>
      <c r="J226" s="12" t="s">
        <v>675</v>
      </c>
      <c r="K226" s="11" t="s">
        <v>72</v>
      </c>
      <c r="L226" s="11" t="s">
        <v>73</v>
      </c>
      <c r="M226" s="55">
        <v>116000</v>
      </c>
      <c r="N226" s="11" t="s">
        <v>628</v>
      </c>
      <c r="O226" s="11" t="s">
        <v>84</v>
      </c>
      <c r="P226" s="11" t="s">
        <v>88</v>
      </c>
      <c r="Q226" s="11" t="s">
        <v>81</v>
      </c>
      <c r="R226" s="56">
        <v>42583</v>
      </c>
      <c r="S226" s="56">
        <v>42612</v>
      </c>
      <c r="T226" s="11" t="s">
        <v>74</v>
      </c>
      <c r="U226" s="11" t="s">
        <v>75</v>
      </c>
      <c r="V226" s="11" t="s">
        <v>96</v>
      </c>
      <c r="W226" s="11" t="s">
        <v>97</v>
      </c>
      <c r="X226" s="11" t="s">
        <v>83</v>
      </c>
      <c r="Y226" s="12" t="s">
        <v>121</v>
      </c>
      <c r="Z226" s="57" t="s">
        <v>674</v>
      </c>
      <c r="AA226" s="57" t="s">
        <v>674</v>
      </c>
      <c r="AB226" s="57" t="s">
        <v>674</v>
      </c>
      <c r="AC226" s="12" t="s">
        <v>629</v>
      </c>
      <c r="AD226" s="58" t="s">
        <v>122</v>
      </c>
      <c r="AE226" s="3" t="s">
        <v>98</v>
      </c>
      <c r="AF226" s="3" t="s">
        <v>855</v>
      </c>
      <c r="AG226" s="11" t="s">
        <v>236</v>
      </c>
      <c r="AH226" s="11" t="s">
        <v>76</v>
      </c>
      <c r="AI226" s="11" t="s">
        <v>76</v>
      </c>
      <c r="AJ226" s="11" t="s">
        <v>878</v>
      </c>
      <c r="AK226" s="59">
        <f t="shared" si="141"/>
        <v>116000</v>
      </c>
      <c r="AL226" s="59">
        <f t="shared" si="147"/>
        <v>116000</v>
      </c>
      <c r="AM226" s="59">
        <v>116000</v>
      </c>
      <c r="AN226" s="11" t="s">
        <v>89</v>
      </c>
      <c r="AO226" s="60">
        <v>28484043.84</v>
      </c>
      <c r="AP226" s="77" t="s">
        <v>674</v>
      </c>
      <c r="AQ226" s="59">
        <f t="shared" si="148"/>
        <v>116000</v>
      </c>
      <c r="AR226" s="52">
        <f t="shared" si="149"/>
        <v>42583</v>
      </c>
      <c r="AS226" s="53" t="str">
        <f t="shared" si="142"/>
        <v>SA/CDS/S/110/2016</v>
      </c>
      <c r="AT226" s="12" t="str">
        <f t="shared" si="150"/>
        <v>Difusión de las Actividades, Programas y Campañas del H. Ayuntamiento de Morelia durante el mes de Agosto</v>
      </c>
      <c r="AU226" s="18" t="s">
        <v>686</v>
      </c>
      <c r="AV226" s="12" t="s">
        <v>85</v>
      </c>
      <c r="AW226" s="54">
        <f t="shared" si="143"/>
        <v>116000</v>
      </c>
      <c r="AX226" s="54">
        <f t="shared" si="144"/>
        <v>116000</v>
      </c>
      <c r="AY226" s="52">
        <f t="shared" si="154"/>
        <v>42583</v>
      </c>
      <c r="AZ226" s="52">
        <f t="shared" si="146"/>
        <v>42612</v>
      </c>
      <c r="BA226" s="53" t="s">
        <v>630</v>
      </c>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row>
    <row r="227" spans="1:78" s="78" customFormat="1" ht="105" x14ac:dyDescent="0.25">
      <c r="A227" s="88"/>
      <c r="B227" s="11">
        <v>2016</v>
      </c>
      <c r="C227" s="12" t="s">
        <v>572</v>
      </c>
      <c r="D227" s="12" t="s">
        <v>94</v>
      </c>
      <c r="E227" s="12" t="s">
        <v>94</v>
      </c>
      <c r="F227" s="12" t="s">
        <v>232</v>
      </c>
      <c r="G227" s="12" t="s">
        <v>80</v>
      </c>
      <c r="H227" s="12" t="s">
        <v>95</v>
      </c>
      <c r="I227" s="12">
        <v>2016</v>
      </c>
      <c r="J227" s="12" t="s">
        <v>675</v>
      </c>
      <c r="K227" s="11" t="s">
        <v>72</v>
      </c>
      <c r="L227" s="11" t="s">
        <v>73</v>
      </c>
      <c r="M227" s="55">
        <v>35000</v>
      </c>
      <c r="N227" s="11" t="s">
        <v>632</v>
      </c>
      <c r="O227" s="11" t="s">
        <v>84</v>
      </c>
      <c r="P227" s="11" t="s">
        <v>88</v>
      </c>
      <c r="Q227" s="11" t="s">
        <v>81</v>
      </c>
      <c r="R227" s="56">
        <v>42583</v>
      </c>
      <c r="S227" s="56">
        <v>42612</v>
      </c>
      <c r="T227" s="11" t="s">
        <v>74</v>
      </c>
      <c r="U227" s="11" t="s">
        <v>75</v>
      </c>
      <c r="V227" s="11" t="s">
        <v>96</v>
      </c>
      <c r="W227" s="11" t="s">
        <v>97</v>
      </c>
      <c r="X227" s="11" t="s">
        <v>83</v>
      </c>
      <c r="Y227" s="12" t="s">
        <v>457</v>
      </c>
      <c r="Z227" s="57" t="s">
        <v>674</v>
      </c>
      <c r="AA227" s="57" t="s">
        <v>674</v>
      </c>
      <c r="AB227" s="57" t="s">
        <v>674</v>
      </c>
      <c r="AC227" s="12" t="str">
        <f t="shared" ref="AC227" si="155">Y227</f>
        <v>Grupo Acir S.A de C.V</v>
      </c>
      <c r="AD227" s="81" t="s">
        <v>230</v>
      </c>
      <c r="AE227" s="3" t="s">
        <v>98</v>
      </c>
      <c r="AF227" s="3" t="s">
        <v>855</v>
      </c>
      <c r="AG227" s="11" t="s">
        <v>236</v>
      </c>
      <c r="AH227" s="11" t="s">
        <v>76</v>
      </c>
      <c r="AI227" s="11" t="s">
        <v>76</v>
      </c>
      <c r="AJ227" s="11" t="s">
        <v>878</v>
      </c>
      <c r="AK227" s="59">
        <f t="shared" si="141"/>
        <v>35000</v>
      </c>
      <c r="AL227" s="59">
        <f t="shared" si="147"/>
        <v>35000</v>
      </c>
      <c r="AM227" s="59">
        <v>35000</v>
      </c>
      <c r="AN227" s="11" t="s">
        <v>89</v>
      </c>
      <c r="AO227" s="60">
        <v>28484043.84</v>
      </c>
      <c r="AP227" s="77" t="s">
        <v>674</v>
      </c>
      <c r="AQ227" s="59">
        <f t="shared" si="148"/>
        <v>35000</v>
      </c>
      <c r="AR227" s="52">
        <f t="shared" si="149"/>
        <v>42583</v>
      </c>
      <c r="AS227" s="53" t="str">
        <f t="shared" si="142"/>
        <v>SA/CDS/S/120/2016</v>
      </c>
      <c r="AT227" s="12" t="str">
        <f t="shared" si="150"/>
        <v>Difusión de las Actividades, Programas y Campañas del H. Ayuntamiento de Morelia durante el mes de Agosto</v>
      </c>
      <c r="AU227" s="18" t="s">
        <v>686</v>
      </c>
      <c r="AV227" s="12" t="s">
        <v>85</v>
      </c>
      <c r="AW227" s="54">
        <f t="shared" si="143"/>
        <v>35000</v>
      </c>
      <c r="AX227" s="54">
        <f t="shared" si="144"/>
        <v>35000</v>
      </c>
      <c r="AY227" s="52">
        <f t="shared" si="154"/>
        <v>42583</v>
      </c>
      <c r="AZ227" s="52">
        <f t="shared" si="146"/>
        <v>42612</v>
      </c>
      <c r="BA227" s="53" t="s">
        <v>633</v>
      </c>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row>
    <row r="228" spans="1:78" s="78" customFormat="1" ht="105" x14ac:dyDescent="0.25">
      <c r="A228" s="88"/>
      <c r="B228" s="11">
        <v>2016</v>
      </c>
      <c r="C228" s="12" t="s">
        <v>572</v>
      </c>
      <c r="D228" s="12" t="s">
        <v>94</v>
      </c>
      <c r="E228" s="12" t="s">
        <v>94</v>
      </c>
      <c r="F228" s="12" t="s">
        <v>232</v>
      </c>
      <c r="G228" s="12" t="s">
        <v>80</v>
      </c>
      <c r="H228" s="12" t="s">
        <v>95</v>
      </c>
      <c r="I228" s="12">
        <v>2016</v>
      </c>
      <c r="J228" s="12" t="s">
        <v>86</v>
      </c>
      <c r="K228" s="11" t="s">
        <v>72</v>
      </c>
      <c r="L228" s="11" t="s">
        <v>73</v>
      </c>
      <c r="M228" s="55">
        <v>290000</v>
      </c>
      <c r="N228" s="11" t="s">
        <v>634</v>
      </c>
      <c r="O228" s="11" t="s">
        <v>84</v>
      </c>
      <c r="P228" s="11" t="s">
        <v>88</v>
      </c>
      <c r="Q228" s="11" t="s">
        <v>81</v>
      </c>
      <c r="R228" s="56">
        <v>42370</v>
      </c>
      <c r="S228" s="56">
        <v>42735</v>
      </c>
      <c r="T228" s="11" t="s">
        <v>74</v>
      </c>
      <c r="U228" s="11" t="s">
        <v>75</v>
      </c>
      <c r="V228" s="11" t="s">
        <v>96</v>
      </c>
      <c r="W228" s="11" t="s">
        <v>97</v>
      </c>
      <c r="X228" s="11" t="s">
        <v>83</v>
      </c>
      <c r="Y228" s="12" t="s">
        <v>211</v>
      </c>
      <c r="Z228" s="57" t="s">
        <v>674</v>
      </c>
      <c r="AA228" s="57" t="s">
        <v>674</v>
      </c>
      <c r="AB228" s="57" t="s">
        <v>674</v>
      </c>
      <c r="AC228" s="12" t="s">
        <v>635</v>
      </c>
      <c r="AD228" s="81" t="s">
        <v>212</v>
      </c>
      <c r="AE228" s="3" t="s">
        <v>98</v>
      </c>
      <c r="AF228" s="3" t="s">
        <v>855</v>
      </c>
      <c r="AG228" s="11" t="s">
        <v>236</v>
      </c>
      <c r="AH228" s="11" t="s">
        <v>76</v>
      </c>
      <c r="AI228" s="11" t="s">
        <v>76</v>
      </c>
      <c r="AJ228" s="11" t="s">
        <v>878</v>
      </c>
      <c r="AK228" s="59">
        <f t="shared" si="141"/>
        <v>290000</v>
      </c>
      <c r="AL228" s="59">
        <f t="shared" si="147"/>
        <v>290000</v>
      </c>
      <c r="AM228" s="59">
        <v>290000</v>
      </c>
      <c r="AN228" s="11" t="s">
        <v>89</v>
      </c>
      <c r="AO228" s="60">
        <v>28484043.84</v>
      </c>
      <c r="AP228" s="77" t="s">
        <v>674</v>
      </c>
      <c r="AQ228" s="59">
        <f t="shared" si="148"/>
        <v>290000</v>
      </c>
      <c r="AR228" s="52">
        <f t="shared" si="149"/>
        <v>42370</v>
      </c>
      <c r="AS228" s="53" t="str">
        <f t="shared" si="142"/>
        <v>SA/CDS/S/108/2016</v>
      </c>
      <c r="AT228" s="12" t="str">
        <f t="shared" si="150"/>
        <v>Difusión de las Actividades, Programas y Campañas del H. Ayuntamiento de Morelia durante el mes de Agosto</v>
      </c>
      <c r="AU228" s="3" t="s">
        <v>674</v>
      </c>
      <c r="AV228" s="12" t="s">
        <v>85</v>
      </c>
      <c r="AW228" s="54">
        <f t="shared" si="143"/>
        <v>290000</v>
      </c>
      <c r="AX228" s="54">
        <f t="shared" si="144"/>
        <v>290000</v>
      </c>
      <c r="AY228" s="52">
        <f t="shared" si="154"/>
        <v>42370</v>
      </c>
      <c r="AZ228" s="52">
        <f t="shared" si="146"/>
        <v>42735</v>
      </c>
      <c r="BA228" s="53" t="s">
        <v>636</v>
      </c>
    </row>
    <row r="229" spans="1:78" s="78" customFormat="1" ht="105" x14ac:dyDescent="0.25">
      <c r="A229" s="88"/>
      <c r="B229" s="11">
        <v>2016</v>
      </c>
      <c r="C229" s="12" t="s">
        <v>572</v>
      </c>
      <c r="D229" s="12" t="s">
        <v>94</v>
      </c>
      <c r="E229" s="12" t="s">
        <v>94</v>
      </c>
      <c r="F229" s="12" t="s">
        <v>232</v>
      </c>
      <c r="G229" s="12" t="s">
        <v>80</v>
      </c>
      <c r="H229" s="12" t="s">
        <v>95</v>
      </c>
      <c r="I229" s="12">
        <v>2016</v>
      </c>
      <c r="J229" s="12" t="s">
        <v>675</v>
      </c>
      <c r="K229" s="11" t="s">
        <v>72</v>
      </c>
      <c r="L229" s="11" t="s">
        <v>73</v>
      </c>
      <c r="M229" s="55">
        <v>29000</v>
      </c>
      <c r="N229" s="11" t="s">
        <v>637</v>
      </c>
      <c r="O229" s="11" t="s">
        <v>84</v>
      </c>
      <c r="P229" s="11" t="s">
        <v>88</v>
      </c>
      <c r="Q229" s="11" t="s">
        <v>81</v>
      </c>
      <c r="R229" s="56">
        <v>42583</v>
      </c>
      <c r="S229" s="56">
        <v>42612</v>
      </c>
      <c r="T229" s="11" t="s">
        <v>74</v>
      </c>
      <c r="U229" s="11" t="s">
        <v>75</v>
      </c>
      <c r="V229" s="11" t="s">
        <v>96</v>
      </c>
      <c r="W229" s="11" t="s">
        <v>97</v>
      </c>
      <c r="X229" s="11" t="s">
        <v>83</v>
      </c>
      <c r="Y229" s="12" t="s">
        <v>510</v>
      </c>
      <c r="Z229" s="57" t="s">
        <v>674</v>
      </c>
      <c r="AA229" s="57" t="s">
        <v>674</v>
      </c>
      <c r="AB229" s="57" t="s">
        <v>674</v>
      </c>
      <c r="AC229" s="12" t="s">
        <v>638</v>
      </c>
      <c r="AD229" s="81" t="s">
        <v>511</v>
      </c>
      <c r="AE229" s="3" t="s">
        <v>98</v>
      </c>
      <c r="AF229" s="3" t="s">
        <v>855</v>
      </c>
      <c r="AG229" s="11" t="s">
        <v>236</v>
      </c>
      <c r="AH229" s="11" t="s">
        <v>76</v>
      </c>
      <c r="AI229" s="11" t="s">
        <v>76</v>
      </c>
      <c r="AJ229" s="11" t="s">
        <v>878</v>
      </c>
      <c r="AK229" s="59">
        <f t="shared" si="141"/>
        <v>29000</v>
      </c>
      <c r="AL229" s="59">
        <f t="shared" si="147"/>
        <v>29000</v>
      </c>
      <c r="AM229" s="59">
        <v>29000</v>
      </c>
      <c r="AN229" s="11" t="s">
        <v>89</v>
      </c>
      <c r="AO229" s="60">
        <v>28484043.84</v>
      </c>
      <c r="AP229" s="77" t="s">
        <v>674</v>
      </c>
      <c r="AQ229" s="59">
        <f t="shared" si="148"/>
        <v>29000</v>
      </c>
      <c r="AR229" s="52">
        <f t="shared" si="149"/>
        <v>42583</v>
      </c>
      <c r="AS229" s="53" t="str">
        <f t="shared" si="142"/>
        <v>SA/CDS/S/105/2016</v>
      </c>
      <c r="AT229" s="12" t="str">
        <f t="shared" si="150"/>
        <v>Difusión de las Actividades, Programas y Campañas del H. Ayuntamiento de Morelia durante el mes de Agosto</v>
      </c>
      <c r="AU229" s="18" t="s">
        <v>686</v>
      </c>
      <c r="AV229" s="12" t="s">
        <v>85</v>
      </c>
      <c r="AW229" s="54">
        <f t="shared" si="143"/>
        <v>29000</v>
      </c>
      <c r="AX229" s="54">
        <f t="shared" si="144"/>
        <v>29000</v>
      </c>
      <c r="AY229" s="52">
        <f t="shared" si="154"/>
        <v>42583</v>
      </c>
      <c r="AZ229" s="52">
        <f t="shared" si="146"/>
        <v>42612</v>
      </c>
      <c r="BA229" s="53">
        <v>11</v>
      </c>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row>
    <row r="230" spans="1:78" s="78" customFormat="1" ht="105" x14ac:dyDescent="0.25">
      <c r="A230" s="88"/>
      <c r="B230" s="11">
        <v>2016</v>
      </c>
      <c r="C230" s="12" t="s">
        <v>572</v>
      </c>
      <c r="D230" s="12" t="s">
        <v>94</v>
      </c>
      <c r="E230" s="12" t="s">
        <v>94</v>
      </c>
      <c r="F230" s="12" t="s">
        <v>232</v>
      </c>
      <c r="G230" s="12" t="s">
        <v>80</v>
      </c>
      <c r="H230" s="12" t="s">
        <v>95</v>
      </c>
      <c r="I230" s="12">
        <v>2016</v>
      </c>
      <c r="J230" s="12" t="s">
        <v>675</v>
      </c>
      <c r="K230" s="11" t="s">
        <v>72</v>
      </c>
      <c r="L230" s="11" t="s">
        <v>73</v>
      </c>
      <c r="M230" s="55">
        <v>240000</v>
      </c>
      <c r="N230" s="11" t="s">
        <v>641</v>
      </c>
      <c r="O230" s="11" t="s">
        <v>84</v>
      </c>
      <c r="P230" s="11" t="s">
        <v>88</v>
      </c>
      <c r="Q230" s="11" t="s">
        <v>81</v>
      </c>
      <c r="R230" s="56">
        <v>42583</v>
      </c>
      <c r="S230" s="56">
        <v>42612</v>
      </c>
      <c r="T230" s="11" t="s">
        <v>74</v>
      </c>
      <c r="U230" s="11" t="s">
        <v>75</v>
      </c>
      <c r="V230" s="11" t="s">
        <v>96</v>
      </c>
      <c r="W230" s="11" t="s">
        <v>97</v>
      </c>
      <c r="X230" s="11" t="s">
        <v>83</v>
      </c>
      <c r="Y230" s="12" t="s">
        <v>101</v>
      </c>
      <c r="Z230" s="57" t="s">
        <v>674</v>
      </c>
      <c r="AA230" s="57" t="s">
        <v>674</v>
      </c>
      <c r="AB230" s="57" t="s">
        <v>674</v>
      </c>
      <c r="AC230" s="12" t="str">
        <f t="shared" ref="AC230" si="156">Y230</f>
        <v>Medio Entertainment S.A de C.V</v>
      </c>
      <c r="AD230" s="81" t="s">
        <v>100</v>
      </c>
      <c r="AE230" s="3" t="s">
        <v>98</v>
      </c>
      <c r="AF230" s="3" t="s">
        <v>855</v>
      </c>
      <c r="AG230" s="11" t="s">
        <v>236</v>
      </c>
      <c r="AH230" s="11" t="s">
        <v>76</v>
      </c>
      <c r="AI230" s="11" t="s">
        <v>642</v>
      </c>
      <c r="AJ230" s="11" t="s">
        <v>878</v>
      </c>
      <c r="AK230" s="59">
        <f t="shared" si="141"/>
        <v>240000</v>
      </c>
      <c r="AL230" s="59">
        <f t="shared" si="147"/>
        <v>240000</v>
      </c>
      <c r="AM230" s="59">
        <v>240000</v>
      </c>
      <c r="AN230" s="11" t="s">
        <v>89</v>
      </c>
      <c r="AO230" s="60">
        <v>28484043.84</v>
      </c>
      <c r="AP230" s="77" t="s">
        <v>674</v>
      </c>
      <c r="AQ230" s="59">
        <f t="shared" si="148"/>
        <v>240000</v>
      </c>
      <c r="AR230" s="52">
        <f t="shared" si="149"/>
        <v>42583</v>
      </c>
      <c r="AS230" s="53" t="str">
        <f t="shared" si="142"/>
        <v>SA/CDS/S/111/2016</v>
      </c>
      <c r="AT230" s="12" t="str">
        <f t="shared" si="150"/>
        <v>Difusión de las Actividades, Programas y Campañas del H. Ayuntamiento de Morelia durante el mes de Agosto</v>
      </c>
      <c r="AU230" s="18" t="s">
        <v>686</v>
      </c>
      <c r="AV230" s="12" t="s">
        <v>85</v>
      </c>
      <c r="AW230" s="54">
        <f t="shared" si="143"/>
        <v>240000</v>
      </c>
      <c r="AX230" s="54">
        <f t="shared" si="144"/>
        <v>240000</v>
      </c>
      <c r="AY230" s="52">
        <f t="shared" si="154"/>
        <v>42583</v>
      </c>
      <c r="AZ230" s="52">
        <f t="shared" si="146"/>
        <v>42612</v>
      </c>
      <c r="BA230" s="53" t="s">
        <v>102</v>
      </c>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row>
    <row r="231" spans="1:78" s="78" customFormat="1" ht="161.25" customHeight="1" x14ac:dyDescent="0.25">
      <c r="A231" s="88"/>
      <c r="B231" s="11">
        <v>2016</v>
      </c>
      <c r="C231" s="12" t="s">
        <v>681</v>
      </c>
      <c r="D231" s="12" t="s">
        <v>681</v>
      </c>
      <c r="E231" s="12" t="s">
        <v>681</v>
      </c>
      <c r="F231" s="12" t="s">
        <v>681</v>
      </c>
      <c r="G231" s="12" t="s">
        <v>681</v>
      </c>
      <c r="H231" s="12" t="s">
        <v>681</v>
      </c>
      <c r="I231" s="12">
        <v>2016</v>
      </c>
      <c r="J231" s="12" t="s">
        <v>678</v>
      </c>
      <c r="K231" s="12" t="s">
        <v>681</v>
      </c>
      <c r="L231" s="12" t="s">
        <v>681</v>
      </c>
      <c r="M231" s="12" t="s">
        <v>681</v>
      </c>
      <c r="N231" s="12" t="s">
        <v>681</v>
      </c>
      <c r="O231" s="12" t="s">
        <v>681</v>
      </c>
      <c r="P231" s="12" t="s">
        <v>681</v>
      </c>
      <c r="Q231" s="12" t="s">
        <v>681</v>
      </c>
      <c r="R231" s="12" t="s">
        <v>681</v>
      </c>
      <c r="S231" s="12" t="s">
        <v>681</v>
      </c>
      <c r="T231" s="12" t="s">
        <v>681</v>
      </c>
      <c r="U231" s="12" t="s">
        <v>681</v>
      </c>
      <c r="V231" s="12" t="s">
        <v>681</v>
      </c>
      <c r="W231" s="12" t="s">
        <v>681</v>
      </c>
      <c r="X231" s="12" t="s">
        <v>681</v>
      </c>
      <c r="Y231" s="12" t="s">
        <v>681</v>
      </c>
      <c r="Z231" s="12" t="s">
        <v>681</v>
      </c>
      <c r="AA231" s="12" t="s">
        <v>681</v>
      </c>
      <c r="AB231" s="12" t="s">
        <v>681</v>
      </c>
      <c r="AC231" s="12" t="s">
        <v>681</v>
      </c>
      <c r="AD231" s="12" t="s">
        <v>681</v>
      </c>
      <c r="AE231" s="12" t="s">
        <v>681</v>
      </c>
      <c r="AF231" s="12" t="s">
        <v>681</v>
      </c>
      <c r="AG231" s="12" t="s">
        <v>681</v>
      </c>
      <c r="AH231" s="12" t="s">
        <v>681</v>
      </c>
      <c r="AI231" s="12" t="s">
        <v>681</v>
      </c>
      <c r="AJ231" s="12" t="s">
        <v>681</v>
      </c>
      <c r="AK231" s="12" t="s">
        <v>681</v>
      </c>
      <c r="AL231" s="12" t="s">
        <v>681</v>
      </c>
      <c r="AM231" s="12" t="s">
        <v>681</v>
      </c>
      <c r="AN231" s="12" t="s">
        <v>681</v>
      </c>
      <c r="AO231" s="12" t="s">
        <v>681</v>
      </c>
      <c r="AP231" s="12" t="s">
        <v>681</v>
      </c>
      <c r="AQ231" s="12" t="s">
        <v>681</v>
      </c>
      <c r="AR231" s="12" t="s">
        <v>681</v>
      </c>
      <c r="AS231" s="12" t="s">
        <v>681</v>
      </c>
      <c r="AT231" s="12" t="s">
        <v>681</v>
      </c>
      <c r="AU231" s="12" t="s">
        <v>681</v>
      </c>
      <c r="AV231" s="12" t="s">
        <v>681</v>
      </c>
      <c r="AW231" s="12" t="s">
        <v>681</v>
      </c>
      <c r="AX231" s="12" t="s">
        <v>681</v>
      </c>
      <c r="AY231" s="52" t="s">
        <v>681</v>
      </c>
      <c r="AZ231" s="52" t="s">
        <v>681</v>
      </c>
      <c r="BA231" s="52" t="s">
        <v>681</v>
      </c>
    </row>
    <row r="232" spans="1:78" s="78" customFormat="1" ht="136.5" x14ac:dyDescent="0.25">
      <c r="A232" s="88"/>
      <c r="B232" s="11">
        <v>2016</v>
      </c>
      <c r="C232" s="12" t="s">
        <v>681</v>
      </c>
      <c r="D232" s="12" t="s">
        <v>681</v>
      </c>
      <c r="E232" s="12" t="s">
        <v>681</v>
      </c>
      <c r="F232" s="12" t="s">
        <v>681</v>
      </c>
      <c r="G232" s="12" t="s">
        <v>681</v>
      </c>
      <c r="H232" s="12" t="s">
        <v>681</v>
      </c>
      <c r="I232" s="12">
        <v>2016</v>
      </c>
      <c r="J232" s="12" t="s">
        <v>676</v>
      </c>
      <c r="K232" s="12" t="s">
        <v>681</v>
      </c>
      <c r="L232" s="12" t="s">
        <v>681</v>
      </c>
      <c r="M232" s="12" t="s">
        <v>681</v>
      </c>
      <c r="N232" s="12" t="s">
        <v>681</v>
      </c>
      <c r="O232" s="12" t="s">
        <v>681</v>
      </c>
      <c r="P232" s="12" t="s">
        <v>681</v>
      </c>
      <c r="Q232" s="12" t="s">
        <v>681</v>
      </c>
      <c r="R232" s="12" t="s">
        <v>681</v>
      </c>
      <c r="S232" s="12" t="s">
        <v>681</v>
      </c>
      <c r="T232" s="12" t="s">
        <v>681</v>
      </c>
      <c r="U232" s="12" t="s">
        <v>681</v>
      </c>
      <c r="V232" s="12" t="s">
        <v>681</v>
      </c>
      <c r="W232" s="12" t="s">
        <v>681</v>
      </c>
      <c r="X232" s="12" t="s">
        <v>681</v>
      </c>
      <c r="Y232" s="12" t="s">
        <v>681</v>
      </c>
      <c r="Z232" s="12" t="s">
        <v>681</v>
      </c>
      <c r="AA232" s="12" t="s">
        <v>681</v>
      </c>
      <c r="AB232" s="12" t="s">
        <v>681</v>
      </c>
      <c r="AC232" s="12" t="s">
        <v>681</v>
      </c>
      <c r="AD232" s="12" t="s">
        <v>681</v>
      </c>
      <c r="AE232" s="12" t="s">
        <v>681</v>
      </c>
      <c r="AF232" s="12" t="s">
        <v>681</v>
      </c>
      <c r="AG232" s="12" t="s">
        <v>681</v>
      </c>
      <c r="AH232" s="12" t="s">
        <v>681</v>
      </c>
      <c r="AI232" s="12" t="s">
        <v>681</v>
      </c>
      <c r="AJ232" s="12" t="s">
        <v>681</v>
      </c>
      <c r="AK232" s="12" t="s">
        <v>681</v>
      </c>
      <c r="AL232" s="12" t="s">
        <v>681</v>
      </c>
      <c r="AM232" s="12" t="s">
        <v>681</v>
      </c>
      <c r="AN232" s="12" t="s">
        <v>681</v>
      </c>
      <c r="AO232" s="12" t="s">
        <v>681</v>
      </c>
      <c r="AP232" s="12" t="s">
        <v>681</v>
      </c>
      <c r="AQ232" s="12" t="s">
        <v>681</v>
      </c>
      <c r="AR232" s="12" t="s">
        <v>681</v>
      </c>
      <c r="AS232" s="12" t="s">
        <v>681</v>
      </c>
      <c r="AT232" s="12" t="s">
        <v>681</v>
      </c>
      <c r="AU232" s="12" t="s">
        <v>681</v>
      </c>
      <c r="AV232" s="12" t="s">
        <v>681</v>
      </c>
      <c r="AW232" s="12" t="s">
        <v>681</v>
      </c>
      <c r="AX232" s="12" t="s">
        <v>681</v>
      </c>
      <c r="AY232" s="52" t="s">
        <v>681</v>
      </c>
      <c r="AZ232" s="52" t="s">
        <v>681</v>
      </c>
      <c r="BA232" s="52" t="s">
        <v>681</v>
      </c>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row>
    <row r="233" spans="1:78" s="78" customFormat="1" ht="136.5" x14ac:dyDescent="0.25">
      <c r="A233" s="88"/>
      <c r="B233" s="11">
        <v>2015</v>
      </c>
      <c r="C233" s="12" t="s">
        <v>688</v>
      </c>
      <c r="D233" s="12" t="s">
        <v>688</v>
      </c>
      <c r="E233" s="12" t="s">
        <v>688</v>
      </c>
      <c r="F233" s="12" t="s">
        <v>688</v>
      </c>
      <c r="G233" s="12" t="s">
        <v>688</v>
      </c>
      <c r="H233" s="12" t="s">
        <v>688</v>
      </c>
      <c r="I233" s="12">
        <v>2015</v>
      </c>
      <c r="J233" s="12" t="s">
        <v>677</v>
      </c>
      <c r="K233" s="12" t="s">
        <v>688</v>
      </c>
      <c r="L233" s="12" t="s">
        <v>688</v>
      </c>
      <c r="M233" s="12" t="s">
        <v>688</v>
      </c>
      <c r="N233" s="12" t="s">
        <v>688</v>
      </c>
      <c r="O233" s="12" t="s">
        <v>688</v>
      </c>
      <c r="P233" s="12" t="s">
        <v>688</v>
      </c>
      <c r="Q233" s="12" t="s">
        <v>688</v>
      </c>
      <c r="R233" s="12" t="s">
        <v>688</v>
      </c>
      <c r="S233" s="12" t="s">
        <v>688</v>
      </c>
      <c r="T233" s="12" t="s">
        <v>688</v>
      </c>
      <c r="U233" s="12" t="s">
        <v>688</v>
      </c>
      <c r="V233" s="12" t="s">
        <v>688</v>
      </c>
      <c r="W233" s="12" t="s">
        <v>688</v>
      </c>
      <c r="X233" s="12" t="s">
        <v>688</v>
      </c>
      <c r="Y233" s="12" t="s">
        <v>688</v>
      </c>
      <c r="Z233" s="12" t="s">
        <v>688</v>
      </c>
      <c r="AA233" s="12" t="s">
        <v>688</v>
      </c>
      <c r="AB233" s="12" t="s">
        <v>688</v>
      </c>
      <c r="AC233" s="12" t="s">
        <v>688</v>
      </c>
      <c r="AD233" s="12" t="s">
        <v>688</v>
      </c>
      <c r="AE233" s="12" t="s">
        <v>688</v>
      </c>
      <c r="AF233" s="12" t="s">
        <v>688</v>
      </c>
      <c r="AG233" s="12" t="s">
        <v>688</v>
      </c>
      <c r="AH233" s="12" t="s">
        <v>688</v>
      </c>
      <c r="AI233" s="12" t="s">
        <v>688</v>
      </c>
      <c r="AJ233" s="12" t="s">
        <v>688</v>
      </c>
      <c r="AK233" s="12" t="s">
        <v>688</v>
      </c>
      <c r="AL233" s="12" t="s">
        <v>688</v>
      </c>
      <c r="AM233" s="12" t="s">
        <v>688</v>
      </c>
      <c r="AN233" s="12" t="s">
        <v>688</v>
      </c>
      <c r="AO233" s="12" t="s">
        <v>688</v>
      </c>
      <c r="AP233" s="12" t="s">
        <v>688</v>
      </c>
      <c r="AQ233" s="12" t="s">
        <v>688</v>
      </c>
      <c r="AR233" s="12" t="s">
        <v>688</v>
      </c>
      <c r="AS233" s="12" t="s">
        <v>688</v>
      </c>
      <c r="AT233" s="12" t="s">
        <v>688</v>
      </c>
      <c r="AU233" s="12" t="s">
        <v>688</v>
      </c>
      <c r="AV233" s="12" t="s">
        <v>688</v>
      </c>
      <c r="AW233" s="12" t="s">
        <v>688</v>
      </c>
      <c r="AX233" s="12" t="s">
        <v>688</v>
      </c>
      <c r="AY233" s="52" t="s">
        <v>688</v>
      </c>
      <c r="AZ233" s="52" t="s">
        <v>688</v>
      </c>
      <c r="BA233" s="52" t="s">
        <v>688</v>
      </c>
    </row>
    <row r="234" spans="1:78" s="78" customFormat="1" ht="162" customHeight="1" x14ac:dyDescent="0.25">
      <c r="A234" s="88"/>
      <c r="B234" s="11">
        <v>2015</v>
      </c>
      <c r="C234" s="12" t="s">
        <v>688</v>
      </c>
      <c r="D234" s="12" t="s">
        <v>688</v>
      </c>
      <c r="E234" s="12" t="s">
        <v>688</v>
      </c>
      <c r="F234" s="12" t="s">
        <v>688</v>
      </c>
      <c r="G234" s="12" t="s">
        <v>688</v>
      </c>
      <c r="H234" s="12" t="s">
        <v>688</v>
      </c>
      <c r="I234" s="12">
        <v>2015</v>
      </c>
      <c r="J234" s="12" t="s">
        <v>675</v>
      </c>
      <c r="K234" s="12" t="s">
        <v>688</v>
      </c>
      <c r="L234" s="12" t="s">
        <v>688</v>
      </c>
      <c r="M234" s="12" t="s">
        <v>688</v>
      </c>
      <c r="N234" s="12" t="s">
        <v>688</v>
      </c>
      <c r="O234" s="12" t="s">
        <v>688</v>
      </c>
      <c r="P234" s="12" t="s">
        <v>688</v>
      </c>
      <c r="Q234" s="12" t="s">
        <v>688</v>
      </c>
      <c r="R234" s="12" t="s">
        <v>688</v>
      </c>
      <c r="S234" s="12" t="s">
        <v>688</v>
      </c>
      <c r="T234" s="12" t="s">
        <v>688</v>
      </c>
      <c r="U234" s="12" t="s">
        <v>688</v>
      </c>
      <c r="V234" s="12" t="s">
        <v>688</v>
      </c>
      <c r="W234" s="12" t="s">
        <v>688</v>
      </c>
      <c r="X234" s="12" t="s">
        <v>688</v>
      </c>
      <c r="Y234" s="12" t="s">
        <v>688</v>
      </c>
      <c r="Z234" s="12" t="s">
        <v>688</v>
      </c>
      <c r="AA234" s="12" t="s">
        <v>688</v>
      </c>
      <c r="AB234" s="12" t="s">
        <v>688</v>
      </c>
      <c r="AC234" s="12" t="s">
        <v>688</v>
      </c>
      <c r="AD234" s="12" t="s">
        <v>688</v>
      </c>
      <c r="AE234" s="12" t="s">
        <v>688</v>
      </c>
      <c r="AF234" s="12" t="s">
        <v>688</v>
      </c>
      <c r="AG234" s="12" t="s">
        <v>688</v>
      </c>
      <c r="AH234" s="12" t="s">
        <v>688</v>
      </c>
      <c r="AI234" s="12" t="s">
        <v>688</v>
      </c>
      <c r="AJ234" s="12" t="s">
        <v>688</v>
      </c>
      <c r="AK234" s="12" t="s">
        <v>688</v>
      </c>
      <c r="AL234" s="12" t="s">
        <v>688</v>
      </c>
      <c r="AM234" s="12" t="s">
        <v>688</v>
      </c>
      <c r="AN234" s="12" t="s">
        <v>688</v>
      </c>
      <c r="AO234" s="12" t="s">
        <v>688</v>
      </c>
      <c r="AP234" s="12" t="s">
        <v>688</v>
      </c>
      <c r="AQ234" s="12" t="s">
        <v>688</v>
      </c>
      <c r="AR234" s="12" t="s">
        <v>688</v>
      </c>
      <c r="AS234" s="12" t="s">
        <v>688</v>
      </c>
      <c r="AT234" s="12" t="s">
        <v>688</v>
      </c>
      <c r="AU234" s="12" t="s">
        <v>688</v>
      </c>
      <c r="AV234" s="12" t="s">
        <v>688</v>
      </c>
      <c r="AW234" s="12" t="s">
        <v>688</v>
      </c>
      <c r="AX234" s="12" t="s">
        <v>688</v>
      </c>
      <c r="AY234" s="52" t="s">
        <v>688</v>
      </c>
      <c r="AZ234" s="52" t="s">
        <v>688</v>
      </c>
      <c r="BA234" s="52" t="s">
        <v>688</v>
      </c>
    </row>
    <row r="235" spans="1:78" s="78" customFormat="1" ht="136.5" x14ac:dyDescent="0.25">
      <c r="A235" s="88"/>
      <c r="B235" s="11">
        <v>2015</v>
      </c>
      <c r="C235" s="12" t="s">
        <v>688</v>
      </c>
      <c r="D235" s="12" t="s">
        <v>688</v>
      </c>
      <c r="E235" s="12" t="s">
        <v>688</v>
      </c>
      <c r="F235" s="12" t="s">
        <v>688</v>
      </c>
      <c r="G235" s="12" t="s">
        <v>688</v>
      </c>
      <c r="H235" s="12" t="s">
        <v>688</v>
      </c>
      <c r="I235" s="12">
        <v>2015</v>
      </c>
      <c r="J235" s="12" t="s">
        <v>678</v>
      </c>
      <c r="K235" s="12" t="s">
        <v>688</v>
      </c>
      <c r="L235" s="12" t="s">
        <v>688</v>
      </c>
      <c r="M235" s="12" t="s">
        <v>688</v>
      </c>
      <c r="N235" s="12" t="s">
        <v>688</v>
      </c>
      <c r="O235" s="12" t="s">
        <v>688</v>
      </c>
      <c r="P235" s="12" t="s">
        <v>688</v>
      </c>
      <c r="Q235" s="12" t="s">
        <v>688</v>
      </c>
      <c r="R235" s="12" t="s">
        <v>688</v>
      </c>
      <c r="S235" s="12" t="s">
        <v>688</v>
      </c>
      <c r="T235" s="12" t="s">
        <v>688</v>
      </c>
      <c r="U235" s="12" t="s">
        <v>688</v>
      </c>
      <c r="V235" s="12" t="s">
        <v>688</v>
      </c>
      <c r="W235" s="12" t="s">
        <v>688</v>
      </c>
      <c r="X235" s="12" t="s">
        <v>688</v>
      </c>
      <c r="Y235" s="12" t="s">
        <v>688</v>
      </c>
      <c r="Z235" s="12" t="s">
        <v>688</v>
      </c>
      <c r="AA235" s="12" t="s">
        <v>688</v>
      </c>
      <c r="AB235" s="12" t="s">
        <v>688</v>
      </c>
      <c r="AC235" s="12" t="s">
        <v>688</v>
      </c>
      <c r="AD235" s="12" t="s">
        <v>688</v>
      </c>
      <c r="AE235" s="12" t="s">
        <v>688</v>
      </c>
      <c r="AF235" s="12" t="s">
        <v>688</v>
      </c>
      <c r="AG235" s="12" t="s">
        <v>688</v>
      </c>
      <c r="AH235" s="12" t="s">
        <v>688</v>
      </c>
      <c r="AI235" s="12" t="s">
        <v>688</v>
      </c>
      <c r="AJ235" s="12" t="s">
        <v>688</v>
      </c>
      <c r="AK235" s="12" t="s">
        <v>688</v>
      </c>
      <c r="AL235" s="12" t="s">
        <v>688</v>
      </c>
      <c r="AM235" s="12" t="s">
        <v>688</v>
      </c>
      <c r="AN235" s="12" t="s">
        <v>688</v>
      </c>
      <c r="AO235" s="12" t="s">
        <v>688</v>
      </c>
      <c r="AP235" s="12" t="s">
        <v>688</v>
      </c>
      <c r="AQ235" s="12" t="s">
        <v>688</v>
      </c>
      <c r="AR235" s="12" t="s">
        <v>688</v>
      </c>
      <c r="AS235" s="12" t="s">
        <v>688</v>
      </c>
      <c r="AT235" s="12" t="s">
        <v>688</v>
      </c>
      <c r="AU235" s="12" t="s">
        <v>688</v>
      </c>
      <c r="AV235" s="12" t="s">
        <v>688</v>
      </c>
      <c r="AW235" s="12" t="s">
        <v>688</v>
      </c>
      <c r="AX235" s="12" t="s">
        <v>688</v>
      </c>
      <c r="AY235" s="52" t="s">
        <v>688</v>
      </c>
      <c r="AZ235" s="52" t="s">
        <v>688</v>
      </c>
      <c r="BA235" s="52" t="s">
        <v>688</v>
      </c>
    </row>
    <row r="236" spans="1:78" s="78" customFormat="1" ht="136.5" x14ac:dyDescent="0.25">
      <c r="A236" s="88"/>
      <c r="B236" s="11">
        <v>2015</v>
      </c>
      <c r="C236" s="12" t="s">
        <v>688</v>
      </c>
      <c r="D236" s="12" t="s">
        <v>688</v>
      </c>
      <c r="E236" s="12" t="s">
        <v>688</v>
      </c>
      <c r="F236" s="12" t="s">
        <v>688</v>
      </c>
      <c r="G236" s="12" t="s">
        <v>688</v>
      </c>
      <c r="H236" s="12" t="s">
        <v>688</v>
      </c>
      <c r="I236" s="12">
        <v>2015</v>
      </c>
      <c r="J236" s="12" t="s">
        <v>676</v>
      </c>
      <c r="K236" s="12" t="s">
        <v>688</v>
      </c>
      <c r="L236" s="12" t="s">
        <v>688</v>
      </c>
      <c r="M236" s="12" t="s">
        <v>688</v>
      </c>
      <c r="N236" s="12" t="s">
        <v>688</v>
      </c>
      <c r="O236" s="12" t="s">
        <v>688</v>
      </c>
      <c r="P236" s="12" t="s">
        <v>688</v>
      </c>
      <c r="Q236" s="12" t="s">
        <v>688</v>
      </c>
      <c r="R236" s="12" t="s">
        <v>688</v>
      </c>
      <c r="S236" s="12" t="s">
        <v>688</v>
      </c>
      <c r="T236" s="12" t="s">
        <v>688</v>
      </c>
      <c r="U236" s="12" t="s">
        <v>688</v>
      </c>
      <c r="V236" s="12" t="s">
        <v>688</v>
      </c>
      <c r="W236" s="12" t="s">
        <v>688</v>
      </c>
      <c r="X236" s="12" t="s">
        <v>688</v>
      </c>
      <c r="Y236" s="12" t="s">
        <v>688</v>
      </c>
      <c r="Z236" s="12" t="s">
        <v>688</v>
      </c>
      <c r="AA236" s="12" t="s">
        <v>688</v>
      </c>
      <c r="AB236" s="12" t="s">
        <v>688</v>
      </c>
      <c r="AC236" s="12" t="s">
        <v>688</v>
      </c>
      <c r="AD236" s="12" t="s">
        <v>688</v>
      </c>
      <c r="AE236" s="12" t="s">
        <v>688</v>
      </c>
      <c r="AF236" s="12" t="s">
        <v>688</v>
      </c>
      <c r="AG236" s="12" t="s">
        <v>688</v>
      </c>
      <c r="AH236" s="12" t="s">
        <v>688</v>
      </c>
      <c r="AI236" s="12" t="s">
        <v>688</v>
      </c>
      <c r="AJ236" s="12" t="s">
        <v>688</v>
      </c>
      <c r="AK236" s="12" t="s">
        <v>688</v>
      </c>
      <c r="AL236" s="12" t="s">
        <v>688</v>
      </c>
      <c r="AM236" s="12" t="s">
        <v>688</v>
      </c>
      <c r="AN236" s="12" t="s">
        <v>688</v>
      </c>
      <c r="AO236" s="12" t="s">
        <v>688</v>
      </c>
      <c r="AP236" s="12" t="s">
        <v>688</v>
      </c>
      <c r="AQ236" s="12" t="s">
        <v>688</v>
      </c>
      <c r="AR236" s="12" t="s">
        <v>688</v>
      </c>
      <c r="AS236" s="12" t="s">
        <v>688</v>
      </c>
      <c r="AT236" s="12" t="s">
        <v>688</v>
      </c>
      <c r="AU236" s="12" t="s">
        <v>688</v>
      </c>
      <c r="AV236" s="12" t="s">
        <v>688</v>
      </c>
      <c r="AW236" s="12" t="s">
        <v>688</v>
      </c>
      <c r="AX236" s="12" t="s">
        <v>688</v>
      </c>
      <c r="AY236" s="52" t="s">
        <v>688</v>
      </c>
      <c r="AZ236" s="52" t="s">
        <v>688</v>
      </c>
      <c r="BA236" s="52" t="s">
        <v>688</v>
      </c>
    </row>
    <row r="237" spans="1:78" s="78" customFormat="1" ht="10.5" x14ac:dyDescent="0.25">
      <c r="A237" s="88"/>
      <c r="B237" s="82"/>
      <c r="I237" s="82"/>
      <c r="J237" s="82"/>
      <c r="AV237" s="79"/>
    </row>
    <row r="238" spans="1:78" s="78" customFormat="1" ht="17.25" customHeight="1" thickBot="1" x14ac:dyDescent="0.3">
      <c r="A238" s="88"/>
      <c r="B238" s="82"/>
      <c r="C238" s="169" t="s">
        <v>77</v>
      </c>
      <c r="D238" s="151"/>
      <c r="E238" s="160"/>
      <c r="F238" s="161" t="s">
        <v>78</v>
      </c>
      <c r="G238" s="151"/>
      <c r="H238" s="151"/>
      <c r="I238" s="151"/>
      <c r="J238" s="161" t="s">
        <v>682</v>
      </c>
      <c r="K238" s="151"/>
      <c r="L238" s="151"/>
      <c r="M238" s="151"/>
      <c r="AV238" s="79"/>
    </row>
    <row r="239" spans="1:78" s="78" customFormat="1" ht="32.25" customHeight="1" thickBot="1" x14ac:dyDescent="0.3">
      <c r="A239" s="88"/>
      <c r="B239" s="82"/>
      <c r="C239" s="162">
        <v>43189</v>
      </c>
      <c r="D239" s="163"/>
      <c r="E239" s="163"/>
      <c r="F239" s="163" t="s">
        <v>93</v>
      </c>
      <c r="G239" s="163"/>
      <c r="H239" s="163"/>
      <c r="I239" s="163"/>
      <c r="J239" s="164" t="s">
        <v>689</v>
      </c>
      <c r="K239" s="165"/>
      <c r="L239" s="165"/>
      <c r="M239" s="166"/>
      <c r="AV239" s="79"/>
    </row>
    <row r="240" spans="1:78" s="78" customFormat="1" ht="10.5" x14ac:dyDescent="0.25">
      <c r="A240" s="88"/>
      <c r="B240" s="82"/>
      <c r="AV240" s="79"/>
    </row>
    <row r="241" spans="1:53" s="78" customFormat="1" ht="10.5" x14ac:dyDescent="0.25">
      <c r="A241" s="88"/>
      <c r="B241" s="82"/>
      <c r="AV241" s="79"/>
    </row>
    <row r="242" spans="1:53" s="78" customFormat="1" ht="11" thickBot="1" x14ac:dyDescent="0.3">
      <c r="A242" s="88"/>
      <c r="B242" s="82"/>
      <c r="C242" s="167" t="s">
        <v>79</v>
      </c>
      <c r="D242" s="168"/>
      <c r="F242" s="169" t="s">
        <v>683</v>
      </c>
      <c r="G242" s="151"/>
      <c r="AV242" s="79"/>
    </row>
    <row r="243" spans="1:53" s="78" customFormat="1" ht="23.25" customHeight="1" thickBot="1" x14ac:dyDescent="0.3">
      <c r="A243" s="88"/>
      <c r="B243" s="82"/>
      <c r="C243" s="170">
        <v>43189</v>
      </c>
      <c r="D243" s="171"/>
      <c r="F243" s="170" t="s">
        <v>684</v>
      </c>
      <c r="G243" s="171"/>
      <c r="AV243" s="79"/>
    </row>
    <row r="244" spans="1:53" s="78" customFormat="1" ht="10.5" x14ac:dyDescent="0.25">
      <c r="A244" s="88"/>
      <c r="B244" s="82"/>
      <c r="I244" s="82"/>
      <c r="J244" s="82"/>
      <c r="AV244" s="79"/>
    </row>
    <row r="245" spans="1:53" ht="10.5" x14ac:dyDescent="0.25">
      <c r="B245" s="82"/>
      <c r="C245" s="78"/>
      <c r="D245" s="78"/>
      <c r="E245" s="78"/>
      <c r="F245" s="78"/>
      <c r="G245" s="78"/>
      <c r="H245" s="78"/>
      <c r="I245" s="82"/>
      <c r="J245" s="82"/>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c r="AM245" s="78"/>
      <c r="AN245" s="78"/>
      <c r="AO245" s="78"/>
      <c r="AP245" s="78"/>
      <c r="AQ245" s="78"/>
      <c r="AR245" s="78"/>
      <c r="AS245" s="78"/>
      <c r="AT245" s="78"/>
      <c r="AU245" s="78"/>
      <c r="AV245" s="79"/>
      <c r="AW245" s="78"/>
      <c r="AX245" s="78"/>
      <c r="AY245" s="78"/>
      <c r="AZ245" s="78"/>
      <c r="BA245" s="78"/>
    </row>
    <row r="246" spans="1:53" ht="10.5" x14ac:dyDescent="0.25">
      <c r="B246" s="82"/>
      <c r="C246" s="78"/>
      <c r="D246" s="78"/>
      <c r="E246" s="78"/>
      <c r="F246" s="78"/>
      <c r="G246" s="78"/>
      <c r="H246" s="78"/>
      <c r="I246" s="82"/>
      <c r="J246" s="82"/>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c r="AQ246" s="78"/>
      <c r="AR246" s="78"/>
      <c r="AS246" s="78"/>
      <c r="AT246" s="78"/>
      <c r="AU246" s="78"/>
      <c r="AV246" s="79"/>
      <c r="AW246" s="78"/>
      <c r="AX246" s="78"/>
      <c r="AY246" s="78"/>
      <c r="AZ246" s="78"/>
      <c r="BA246" s="78"/>
    </row>
    <row r="247" spans="1:53" ht="10.5" x14ac:dyDescent="0.25">
      <c r="B247" s="82"/>
      <c r="C247" s="78"/>
      <c r="D247" s="78"/>
      <c r="E247" s="78"/>
      <c r="F247" s="78"/>
      <c r="G247" s="78"/>
      <c r="H247" s="78"/>
      <c r="I247" s="82"/>
      <c r="J247" s="82"/>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c r="AP247" s="78"/>
      <c r="AQ247" s="78"/>
      <c r="AR247" s="78"/>
      <c r="AS247" s="78"/>
      <c r="AT247" s="78"/>
      <c r="AU247" s="78"/>
      <c r="AV247" s="79"/>
      <c r="AW247" s="78"/>
      <c r="AX247" s="78"/>
      <c r="AY247" s="78"/>
      <c r="AZ247" s="78"/>
      <c r="BA247" s="78"/>
    </row>
    <row r="248" spans="1:53" ht="10.5" x14ac:dyDescent="0.25">
      <c r="B248" s="82"/>
      <c r="C248" s="78"/>
      <c r="D248" s="78"/>
      <c r="E248" s="78"/>
      <c r="F248" s="78"/>
      <c r="G248" s="78"/>
      <c r="H248" s="78"/>
      <c r="I248" s="82"/>
      <c r="J248" s="82"/>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9"/>
      <c r="AW248" s="78"/>
      <c r="AX248" s="78"/>
      <c r="AY248" s="78"/>
      <c r="AZ248" s="78"/>
      <c r="BA248" s="78"/>
    </row>
    <row r="249" spans="1:53" ht="10.5" x14ac:dyDescent="0.25">
      <c r="B249" s="82"/>
      <c r="C249" s="78"/>
      <c r="D249" s="78"/>
      <c r="E249" s="78"/>
      <c r="F249" s="78"/>
      <c r="G249" s="78"/>
      <c r="H249" s="78"/>
      <c r="I249" s="82"/>
      <c r="J249" s="82"/>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c r="AM249" s="78"/>
      <c r="AN249" s="78"/>
      <c r="AO249" s="78"/>
      <c r="AP249" s="78"/>
      <c r="AQ249" s="78"/>
      <c r="AR249" s="78"/>
      <c r="AS249" s="78"/>
      <c r="AT249" s="78"/>
      <c r="AU249" s="78"/>
      <c r="AV249" s="79"/>
      <c r="AW249" s="78"/>
      <c r="AX249" s="78"/>
      <c r="AY249" s="78"/>
      <c r="AZ249" s="78"/>
      <c r="BA249" s="78"/>
    </row>
    <row r="250" spans="1:53" ht="10.5" x14ac:dyDescent="0.25">
      <c r="B250" s="82"/>
      <c r="C250" s="78"/>
      <c r="D250" s="78"/>
      <c r="E250" s="78"/>
      <c r="F250" s="78"/>
      <c r="G250" s="78"/>
      <c r="H250" s="78"/>
      <c r="I250" s="82"/>
      <c r="J250" s="82"/>
      <c r="K250" s="78"/>
      <c r="L250" s="7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c r="AM250" s="78"/>
      <c r="AN250" s="78"/>
      <c r="AO250" s="78"/>
      <c r="AP250" s="78"/>
      <c r="AQ250" s="78"/>
      <c r="AR250" s="78"/>
      <c r="AS250" s="78"/>
      <c r="AT250" s="78"/>
      <c r="AU250" s="78"/>
      <c r="AV250" s="79"/>
      <c r="AW250" s="78"/>
      <c r="AX250" s="78"/>
      <c r="AY250" s="78"/>
      <c r="AZ250" s="78"/>
      <c r="BA250" s="78"/>
    </row>
    <row r="251" spans="1:53" ht="10.5" x14ac:dyDescent="0.25">
      <c r="B251" s="82"/>
      <c r="C251" s="78"/>
      <c r="D251" s="78"/>
      <c r="E251" s="78"/>
      <c r="F251" s="78"/>
      <c r="G251" s="78"/>
      <c r="H251" s="78"/>
      <c r="I251" s="82"/>
      <c r="J251" s="82"/>
      <c r="K251" s="78"/>
      <c r="L251" s="78"/>
      <c r="M251" s="78"/>
      <c r="N251" s="78"/>
      <c r="O251" s="78"/>
      <c r="P251" s="78"/>
      <c r="Q251" s="78"/>
      <c r="R251" s="78"/>
      <c r="S251" s="78"/>
      <c r="T251" s="78"/>
      <c r="U251" s="78"/>
      <c r="V251" s="78"/>
      <c r="W251" s="78"/>
      <c r="X251" s="78"/>
      <c r="Y251" s="78"/>
      <c r="Z251" s="78"/>
      <c r="AA251" s="78"/>
      <c r="AB251" s="78"/>
      <c r="AC251" s="78"/>
      <c r="AD251" s="78"/>
      <c r="AE251" s="78"/>
      <c r="AF251" s="78"/>
      <c r="AG251" s="78"/>
      <c r="AH251" s="78"/>
      <c r="AI251" s="78"/>
      <c r="AJ251" s="78"/>
      <c r="AK251" s="78"/>
      <c r="AL251" s="78"/>
      <c r="AM251" s="78"/>
      <c r="AN251" s="78"/>
      <c r="AO251" s="78"/>
      <c r="AP251" s="78"/>
      <c r="AQ251" s="78"/>
      <c r="AR251" s="78"/>
      <c r="AS251" s="78"/>
      <c r="AT251" s="78"/>
      <c r="AU251" s="78"/>
      <c r="AV251" s="79"/>
      <c r="AW251" s="78"/>
      <c r="AX251" s="78"/>
      <c r="AY251" s="78"/>
      <c r="AZ251" s="78"/>
      <c r="BA251" s="78"/>
    </row>
    <row r="252" spans="1:53" ht="10.5" x14ac:dyDescent="0.25">
      <c r="B252" s="82"/>
      <c r="C252" s="78"/>
      <c r="D252" s="78"/>
      <c r="E252" s="78"/>
      <c r="F252" s="78"/>
      <c r="G252" s="78"/>
      <c r="H252" s="78"/>
      <c r="I252" s="82"/>
      <c r="J252" s="82"/>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78"/>
      <c r="AR252" s="78"/>
      <c r="AS252" s="78"/>
      <c r="AT252" s="78"/>
      <c r="AU252" s="78"/>
      <c r="AV252" s="79"/>
      <c r="AW252" s="78"/>
      <c r="AX252" s="78"/>
      <c r="AY252" s="78"/>
      <c r="AZ252" s="78"/>
      <c r="BA252" s="78"/>
    </row>
  </sheetData>
  <mergeCells count="73">
    <mergeCell ref="C242:D242"/>
    <mergeCell ref="F242:G242"/>
    <mergeCell ref="C243:D243"/>
    <mergeCell ref="F243:G243"/>
    <mergeCell ref="C238:E238"/>
    <mergeCell ref="F238:I238"/>
    <mergeCell ref="J238:M238"/>
    <mergeCell ref="C239:E239"/>
    <mergeCell ref="F239:I239"/>
    <mergeCell ref="J239:M239"/>
    <mergeCell ref="B8:E8"/>
    <mergeCell ref="F8:H8"/>
    <mergeCell ref="E9:E10"/>
    <mergeCell ref="F9:F10"/>
    <mergeCell ref="T8:X8"/>
    <mergeCell ref="Y8:AG8"/>
    <mergeCell ref="AH8:AQ8"/>
    <mergeCell ref="T9:T10"/>
    <mergeCell ref="U9:U10"/>
    <mergeCell ref="V9:V10"/>
    <mergeCell ref="W9:W10"/>
    <mergeCell ref="Y9:Y10"/>
    <mergeCell ref="Z9:AB9"/>
    <mergeCell ref="AR8:BA8"/>
    <mergeCell ref="AO9:AO10"/>
    <mergeCell ref="AM9:AM10"/>
    <mergeCell ref="AD9:AD10"/>
    <mergeCell ref="AE9:AE10"/>
    <mergeCell ref="AF9:AF10"/>
    <mergeCell ref="AG9:AG10"/>
    <mergeCell ref="AH9:AH10"/>
    <mergeCell ref="AI9:AI10"/>
    <mergeCell ref="AJ9:AJ10"/>
    <mergeCell ref="AK9:AK10"/>
    <mergeCell ref="AL9:AL10"/>
    <mergeCell ref="AN9:AN10"/>
    <mergeCell ref="BA9:BA10"/>
    <mergeCell ref="AP9:AP10"/>
    <mergeCell ref="AQ9:AQ10"/>
    <mergeCell ref="AW9:AW10"/>
    <mergeCell ref="AX9:AX10"/>
    <mergeCell ref="AY9:AY10"/>
    <mergeCell ref="AZ9:AZ10"/>
    <mergeCell ref="AC9:AC10"/>
    <mergeCell ref="B1:BA1"/>
    <mergeCell ref="B2:BA3"/>
    <mergeCell ref="I6:Q6"/>
    <mergeCell ref="I5:Q5"/>
    <mergeCell ref="G9:G10"/>
    <mergeCell ref="AR9:AR10"/>
    <mergeCell ref="AS9:AS10"/>
    <mergeCell ref="AT9:AT10"/>
    <mergeCell ref="AU9:AU10"/>
    <mergeCell ref="AV9:AV10"/>
    <mergeCell ref="O9:O10"/>
    <mergeCell ref="H9:H10"/>
    <mergeCell ref="K9:K10"/>
    <mergeCell ref="L9:L10"/>
    <mergeCell ref="M9:M10"/>
    <mergeCell ref="X9:X10"/>
    <mergeCell ref="B7:C7"/>
    <mergeCell ref="F7:G7"/>
    <mergeCell ref="I8:S8"/>
    <mergeCell ref="I9:I10"/>
    <mergeCell ref="J9:J10"/>
    <mergeCell ref="C9:C10"/>
    <mergeCell ref="D9:D10"/>
    <mergeCell ref="N9:N10"/>
    <mergeCell ref="P9:P10"/>
    <mergeCell ref="Q9:Q10"/>
    <mergeCell ref="R9:R10"/>
    <mergeCell ref="S9:S10"/>
    <mergeCell ref="B9:B10"/>
  </mergeCells>
  <hyperlinks>
    <hyperlink ref="AU213" r:id="rId1"/>
    <hyperlink ref="AU214" r:id="rId2"/>
    <hyperlink ref="AU215" r:id="rId3"/>
    <hyperlink ref="AU216" r:id="rId4"/>
    <hyperlink ref="AU217" r:id="rId5"/>
    <hyperlink ref="AU218" r:id="rId6"/>
    <hyperlink ref="AU219" r:id="rId7"/>
    <hyperlink ref="AU221" r:id="rId8"/>
    <hyperlink ref="AU222" r:id="rId9"/>
    <hyperlink ref="AU223" r:id="rId10"/>
    <hyperlink ref="AU224" r:id="rId11"/>
    <hyperlink ref="AU225" r:id="rId12"/>
    <hyperlink ref="AU226" r:id="rId13"/>
    <hyperlink ref="AU227" r:id="rId14"/>
    <hyperlink ref="AU229" r:id="rId15"/>
    <hyperlink ref="AU230" r:id="rId16"/>
    <hyperlink ref="AU220" r:id="rId17"/>
    <hyperlink ref="AU212" r:id="rId18"/>
    <hyperlink ref="AU211" r:id="rId19"/>
    <hyperlink ref="AU176" r:id="rId20"/>
    <hyperlink ref="AU175" r:id="rId21"/>
    <hyperlink ref="AU174" r:id="rId22"/>
    <hyperlink ref="AU180" r:id="rId23"/>
    <hyperlink ref="AU179" r:id="rId24"/>
    <hyperlink ref="AU178" r:id="rId25"/>
    <hyperlink ref="AU177" r:id="rId26"/>
    <hyperlink ref="AU189" r:id="rId27"/>
    <hyperlink ref="AU188" r:id="rId28"/>
    <hyperlink ref="AU187" r:id="rId29"/>
    <hyperlink ref="AU190" r:id="rId30"/>
    <hyperlink ref="AU194" r:id="rId31"/>
    <hyperlink ref="AU193" r:id="rId32"/>
    <hyperlink ref="AU192" r:id="rId33"/>
    <hyperlink ref="AU191" r:id="rId34"/>
    <hyperlink ref="AU195" r:id="rId35"/>
    <hyperlink ref="AU199" r:id="rId36"/>
    <hyperlink ref="AU198" r:id="rId37"/>
    <hyperlink ref="AU197" r:id="rId38"/>
    <hyperlink ref="AU196" r:id="rId39"/>
    <hyperlink ref="AU200" r:id="rId40"/>
    <hyperlink ref="AU204" r:id="rId41"/>
    <hyperlink ref="AU203" r:id="rId42"/>
    <hyperlink ref="AU202" r:id="rId43"/>
    <hyperlink ref="AU201" r:id="rId44"/>
    <hyperlink ref="AU205" r:id="rId45"/>
    <hyperlink ref="AU209" r:id="rId46"/>
    <hyperlink ref="AU208" r:id="rId47"/>
    <hyperlink ref="AU207" r:id="rId48"/>
    <hyperlink ref="AU206" r:id="rId49"/>
    <hyperlink ref="AU186" r:id="rId50"/>
    <hyperlink ref="AU185" r:id="rId51"/>
    <hyperlink ref="AU184" r:id="rId52"/>
    <hyperlink ref="AU183" r:id="rId53"/>
    <hyperlink ref="AU182" r:id="rId54"/>
    <hyperlink ref="AU181" r:id="rId55"/>
    <hyperlink ref="AU81" r:id="rId56"/>
    <hyperlink ref="AU80" r:id="rId57"/>
    <hyperlink ref="AU79" r:id="rId58"/>
    <hyperlink ref="AU78" r:id="rId59"/>
    <hyperlink ref="AU76" r:id="rId60"/>
    <hyperlink ref="AU75" r:id="rId61"/>
    <hyperlink ref="AU88" r:id="rId62"/>
    <hyperlink ref="AU87" r:id="rId63"/>
    <hyperlink ref="AU86" r:id="rId64"/>
    <hyperlink ref="AU85" r:id="rId65"/>
    <hyperlink ref="AU84" r:id="rId66"/>
    <hyperlink ref="AU83" r:id="rId67"/>
    <hyperlink ref="AU82" r:id="rId68"/>
    <hyperlink ref="AU95" r:id="rId69"/>
    <hyperlink ref="AU94" r:id="rId70"/>
    <hyperlink ref="AU93" r:id="rId71"/>
    <hyperlink ref="AU92" r:id="rId72"/>
    <hyperlink ref="AU91" r:id="rId73"/>
    <hyperlink ref="AU90" r:id="rId74"/>
    <hyperlink ref="AU89" r:id="rId75" display="En acutalización"/>
    <hyperlink ref="AU102" r:id="rId76"/>
    <hyperlink ref="AU101" r:id="rId77"/>
    <hyperlink ref="AU100" r:id="rId78"/>
    <hyperlink ref="AU99" r:id="rId79"/>
    <hyperlink ref="AU98" r:id="rId80"/>
    <hyperlink ref="AU97" r:id="rId81"/>
    <hyperlink ref="AU96" r:id="rId82"/>
    <hyperlink ref="AU109" r:id="rId83"/>
    <hyperlink ref="AU108" r:id="rId84"/>
    <hyperlink ref="AU107" r:id="rId85"/>
    <hyperlink ref="AU106" r:id="rId86"/>
    <hyperlink ref="AU105" r:id="rId87"/>
    <hyperlink ref="AU104" r:id="rId88"/>
    <hyperlink ref="AU103" r:id="rId89"/>
    <hyperlink ref="AU116" r:id="rId90"/>
    <hyperlink ref="AU115" r:id="rId91"/>
    <hyperlink ref="AU114" r:id="rId92"/>
    <hyperlink ref="AU113" r:id="rId93"/>
    <hyperlink ref="AU112" r:id="rId94"/>
    <hyperlink ref="AU111" r:id="rId95"/>
    <hyperlink ref="AU110" r:id="rId96"/>
    <hyperlink ref="AU123" r:id="rId97"/>
    <hyperlink ref="AU122" r:id="rId98"/>
    <hyperlink ref="AU121" r:id="rId99"/>
    <hyperlink ref="AU120" r:id="rId100"/>
    <hyperlink ref="AU119" r:id="rId101"/>
    <hyperlink ref="AU118" r:id="rId102"/>
    <hyperlink ref="AU117" r:id="rId103"/>
    <hyperlink ref="AU130" r:id="rId104"/>
    <hyperlink ref="AU129" r:id="rId105"/>
    <hyperlink ref="AU128" r:id="rId106"/>
    <hyperlink ref="AU127" r:id="rId107"/>
    <hyperlink ref="AU126" r:id="rId108"/>
    <hyperlink ref="AU125" r:id="rId109"/>
    <hyperlink ref="AU124" r:id="rId110"/>
    <hyperlink ref="AU137" r:id="rId111"/>
    <hyperlink ref="AU136" r:id="rId112"/>
    <hyperlink ref="AU135" r:id="rId113"/>
    <hyperlink ref="AU134" r:id="rId114"/>
    <hyperlink ref="AU133" r:id="rId115"/>
    <hyperlink ref="AU132" r:id="rId116"/>
    <hyperlink ref="AU131" r:id="rId117"/>
    <hyperlink ref="AU141" r:id="rId118"/>
    <hyperlink ref="AU140" r:id="rId119"/>
    <hyperlink ref="AU139" r:id="rId120"/>
    <hyperlink ref="AU138" r:id="rId121"/>
    <hyperlink ref="AU148" r:id="rId122"/>
    <hyperlink ref="AU147" r:id="rId123"/>
    <hyperlink ref="AU146" r:id="rId124"/>
    <hyperlink ref="AU145" r:id="rId125"/>
    <hyperlink ref="AU144" r:id="rId126"/>
    <hyperlink ref="AU143" r:id="rId127"/>
    <hyperlink ref="AU142" r:id="rId128"/>
    <hyperlink ref="AU155" r:id="rId129"/>
    <hyperlink ref="AU154" r:id="rId130"/>
    <hyperlink ref="AU153" r:id="rId131"/>
    <hyperlink ref="AU152" r:id="rId132"/>
    <hyperlink ref="AU151" r:id="rId133"/>
    <hyperlink ref="AU150" r:id="rId134"/>
    <hyperlink ref="AU149" r:id="rId135"/>
    <hyperlink ref="AU159" r:id="rId136"/>
    <hyperlink ref="AU158" r:id="rId137"/>
    <hyperlink ref="AU157" r:id="rId138"/>
    <hyperlink ref="AU156" r:id="rId139"/>
    <hyperlink ref="AU166" r:id="rId140"/>
    <hyperlink ref="AU165" r:id="rId141"/>
    <hyperlink ref="AU164" r:id="rId142"/>
    <hyperlink ref="AU163" r:id="rId143"/>
    <hyperlink ref="AU162" r:id="rId144"/>
    <hyperlink ref="AU161" r:id="rId145"/>
    <hyperlink ref="AU160" r:id="rId146"/>
    <hyperlink ref="AU173" r:id="rId147"/>
    <hyperlink ref="AU172" r:id="rId148"/>
    <hyperlink ref="AU171" r:id="rId149"/>
    <hyperlink ref="AU170" r:id="rId150"/>
    <hyperlink ref="AU169" r:id="rId151"/>
    <hyperlink ref="AU168" r:id="rId152"/>
    <hyperlink ref="AU167" r:id="rId153"/>
    <hyperlink ref="AU77" r:id="rId154"/>
    <hyperlink ref="AU74" r:id="rId155"/>
    <hyperlink ref="AU22:AU73" r:id="rId156" display="Consulta"/>
    <hyperlink ref="AU73" r:id="rId157"/>
    <hyperlink ref="AU72" r:id="rId158"/>
    <hyperlink ref="AU71" r:id="rId159"/>
    <hyperlink ref="AU70" r:id="rId160"/>
    <hyperlink ref="AU69" r:id="rId161"/>
    <hyperlink ref="AU68" r:id="rId162"/>
    <hyperlink ref="AU67" r:id="rId163"/>
    <hyperlink ref="AU66" r:id="rId164"/>
    <hyperlink ref="AU65" r:id="rId165"/>
    <hyperlink ref="AU64" r:id="rId166"/>
    <hyperlink ref="AU63" r:id="rId167"/>
    <hyperlink ref="AU62" r:id="rId168"/>
    <hyperlink ref="AU61" r:id="rId169"/>
    <hyperlink ref="AU60" r:id="rId170"/>
    <hyperlink ref="AU59" r:id="rId171"/>
    <hyperlink ref="AU58" r:id="rId172"/>
    <hyperlink ref="AU57" r:id="rId173"/>
    <hyperlink ref="AU56" r:id="rId174"/>
    <hyperlink ref="AU55" r:id="rId175"/>
    <hyperlink ref="AU54" r:id="rId176"/>
    <hyperlink ref="AU53" r:id="rId177"/>
    <hyperlink ref="AU52" r:id="rId178"/>
    <hyperlink ref="AU51" r:id="rId179"/>
    <hyperlink ref="AU50" r:id="rId180"/>
    <hyperlink ref="AU49" r:id="rId181"/>
    <hyperlink ref="AU48" r:id="rId182"/>
    <hyperlink ref="AU47" r:id="rId183"/>
    <hyperlink ref="AU46" r:id="rId184"/>
    <hyperlink ref="AU45" r:id="rId185"/>
    <hyperlink ref="AU44" r:id="rId186"/>
    <hyperlink ref="AU43" r:id="rId187"/>
    <hyperlink ref="AU42" r:id="rId188"/>
    <hyperlink ref="AU41" r:id="rId189"/>
    <hyperlink ref="AU40" r:id="rId190"/>
    <hyperlink ref="AU39" r:id="rId191"/>
    <hyperlink ref="AU38" r:id="rId192"/>
    <hyperlink ref="AU37" r:id="rId193"/>
    <hyperlink ref="AU36" r:id="rId194"/>
    <hyperlink ref="AU35" r:id="rId195"/>
    <hyperlink ref="AU34" r:id="rId196"/>
    <hyperlink ref="AU33" r:id="rId197"/>
    <hyperlink ref="AU32" r:id="rId198"/>
    <hyperlink ref="AU31" r:id="rId199"/>
    <hyperlink ref="AU30" r:id="rId200"/>
    <hyperlink ref="AU29" r:id="rId201"/>
    <hyperlink ref="AU28" r:id="rId202"/>
    <hyperlink ref="AU27" r:id="rId203"/>
    <hyperlink ref="AU26" r:id="rId204"/>
    <hyperlink ref="AU25" r:id="rId205"/>
    <hyperlink ref="AU24" r:id="rId206"/>
    <hyperlink ref="AU23" r:id="rId207"/>
    <hyperlink ref="AU22" r:id="rId208"/>
    <hyperlink ref="AU17:AU21" r:id="rId209" display="Consulta"/>
    <hyperlink ref="AU17" r:id="rId210"/>
    <hyperlink ref="AU18" r:id="rId211"/>
    <hyperlink ref="AU19" r:id="rId212"/>
    <hyperlink ref="AU20" r:id="rId213"/>
    <hyperlink ref="AU21" r:id="rId214"/>
    <hyperlink ref="AU16" r:id="rId215"/>
    <hyperlink ref="AU13" r:id="rId216"/>
    <hyperlink ref="AU14:AU15" r:id="rId217" display="Consulta"/>
    <hyperlink ref="AU15" r:id="rId218"/>
    <hyperlink ref="AU14" r:id="rId219"/>
    <hyperlink ref="AU11:AU12" r:id="rId220" display="Consulta"/>
    <hyperlink ref="AU11" r:id="rId221"/>
    <hyperlink ref="AU12" r:id="rId222"/>
  </hyperlinks>
  <pageMargins left="0.7" right="0.7" top="0.75" bottom="0.75" header="0.3" footer="0.3"/>
  <pageSetup paperSize="5" scale="19" fitToHeight="0" orientation="landscape" horizontalDpi="4294967295" verticalDpi="4294967295" r:id="rId223"/>
  <drawing r:id="rId2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B235"/>
  <sheetViews>
    <sheetView workbookViewId="0"/>
  </sheetViews>
  <sheetFormatPr baseColWidth="10" defaultRowHeight="15.5" x14ac:dyDescent="0.35"/>
  <cols>
    <col min="2" max="2" width="19.7265625" customWidth="1"/>
    <col min="3" max="3" width="15" style="8" customWidth="1"/>
    <col min="4" max="4" width="14.26953125" customWidth="1"/>
    <col min="5" max="5" width="15.54296875" customWidth="1"/>
    <col min="6" max="6" width="16" customWidth="1"/>
    <col min="7" max="7" width="15.54296875" customWidth="1"/>
    <col min="8" max="8" width="27.453125" customWidth="1"/>
    <col min="9" max="9" width="20.54296875" customWidth="1"/>
    <col min="10" max="10" width="15.54296875" customWidth="1"/>
    <col min="11" max="11" width="13.1796875" customWidth="1"/>
    <col min="12" max="12" width="14.7265625" customWidth="1"/>
    <col min="13" max="13" width="12.7265625" customWidth="1"/>
    <col min="14" max="14" width="12.81640625" customWidth="1"/>
    <col min="15" max="15" width="13.81640625" customWidth="1"/>
    <col min="16" max="16" width="15.7265625" customWidth="1"/>
    <col min="17" max="17" width="15.54296875" customWidth="1"/>
    <col min="18" max="18" width="15.453125" customWidth="1"/>
    <col min="19" max="19" width="14" customWidth="1"/>
    <col min="20" max="20" width="17" customWidth="1"/>
    <col min="21" max="21" width="17.453125" customWidth="1"/>
    <col min="22" max="22" width="19.7265625" customWidth="1"/>
    <col min="23" max="23" width="16" customWidth="1"/>
    <col min="24" max="24" width="14.1796875" customWidth="1"/>
    <col min="25" max="25" width="15.453125" customWidth="1"/>
    <col min="26" max="26" width="14.26953125" customWidth="1"/>
    <col min="27" max="27" width="15.453125" customWidth="1"/>
    <col min="28" max="28" width="22.26953125" customWidth="1"/>
  </cols>
  <sheetData>
    <row r="1" spans="2:28" ht="77.25" customHeight="1" x14ac:dyDescent="0.35">
      <c r="B1" s="150" t="s">
        <v>673</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row>
    <row r="2" spans="2:28" s="78" customFormat="1" ht="10.5" x14ac:dyDescent="0.25">
      <c r="C2" s="151" t="s">
        <v>671</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2:28" s="78" customFormat="1" ht="22.5" customHeight="1" x14ac:dyDescent="0.25">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2:28" s="78" customFormat="1" ht="10.5" x14ac:dyDescent="0.25">
      <c r="C4" s="82"/>
      <c r="J4" s="82"/>
      <c r="K4" s="82"/>
    </row>
    <row r="5" spans="2:28" s="78" customFormat="1" ht="10.5" x14ac:dyDescent="0.25">
      <c r="C5" s="83"/>
      <c r="D5" s="83"/>
      <c r="E5" s="83"/>
      <c r="F5" s="83"/>
      <c r="G5" s="155" t="s">
        <v>0</v>
      </c>
      <c r="H5" s="151"/>
      <c r="I5" s="151"/>
      <c r="J5" s="151"/>
      <c r="K5" s="151"/>
      <c r="L5" s="151"/>
      <c r="M5" s="151"/>
      <c r="N5" s="151"/>
      <c r="O5" s="156"/>
      <c r="W5" s="84"/>
      <c r="X5" s="84"/>
      <c r="Y5" s="84"/>
      <c r="Z5" s="84"/>
      <c r="AA5" s="84"/>
      <c r="AB5" s="84"/>
    </row>
    <row r="6" spans="2:28" s="78" customFormat="1" ht="10.5" x14ac:dyDescent="0.25">
      <c r="C6" s="83"/>
      <c r="D6" s="83"/>
      <c r="E6" s="83"/>
      <c r="F6" s="83"/>
      <c r="G6" s="172" t="s">
        <v>672</v>
      </c>
      <c r="H6" s="173"/>
      <c r="I6" s="173"/>
      <c r="J6" s="173"/>
      <c r="K6" s="173"/>
      <c r="L6" s="173"/>
      <c r="M6" s="173"/>
      <c r="N6" s="173"/>
      <c r="O6" s="174"/>
      <c r="W6" s="85"/>
      <c r="X6" s="85"/>
      <c r="Y6" s="85"/>
      <c r="Z6" s="85"/>
      <c r="AA6" s="85"/>
      <c r="AB6" s="85"/>
    </row>
    <row r="7" spans="2:28" s="78" customFormat="1" ht="11" thickBot="1" x14ac:dyDescent="0.3"/>
    <row r="8" spans="2:28" s="78" customFormat="1" ht="15" customHeight="1" thickBot="1" x14ac:dyDescent="0.3">
      <c r="B8" s="139" t="s">
        <v>830</v>
      </c>
      <c r="C8" s="140"/>
    </row>
    <row r="9" spans="2:28" s="78" customFormat="1" ht="19.5" customHeight="1" thickBot="1" x14ac:dyDescent="0.3">
      <c r="B9" s="175" t="s">
        <v>831</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7"/>
    </row>
    <row r="10" spans="2:28" s="78" customFormat="1" ht="56.25" customHeight="1" thickBot="1" x14ac:dyDescent="0.3">
      <c r="B10" s="148" t="s">
        <v>54</v>
      </c>
      <c r="C10" s="148" t="s">
        <v>55</v>
      </c>
      <c r="D10" s="148" t="s">
        <v>56</v>
      </c>
      <c r="E10" s="148" t="s">
        <v>57</v>
      </c>
      <c r="F10" s="148" t="s">
        <v>58</v>
      </c>
      <c r="G10" s="148" t="s">
        <v>59</v>
      </c>
      <c r="H10" s="178" t="s">
        <v>60</v>
      </c>
      <c r="I10" s="148" t="s">
        <v>891</v>
      </c>
      <c r="J10" s="148" t="s">
        <v>61</v>
      </c>
      <c r="K10" s="148" t="s">
        <v>18</v>
      </c>
      <c r="L10" s="159" t="s">
        <v>19</v>
      </c>
      <c r="M10" s="141" t="s">
        <v>2</v>
      </c>
      <c r="N10" s="142"/>
      <c r="O10" s="142"/>
      <c r="P10" s="142"/>
      <c r="Q10" s="143"/>
      <c r="R10" s="159" t="s">
        <v>62</v>
      </c>
      <c r="S10" s="159" t="s">
        <v>63</v>
      </c>
      <c r="T10" s="148" t="s">
        <v>33</v>
      </c>
      <c r="U10" s="148" t="s">
        <v>64</v>
      </c>
      <c r="V10" s="148" t="s">
        <v>65</v>
      </c>
      <c r="W10" s="148" t="s">
        <v>66</v>
      </c>
      <c r="X10" s="148" t="s">
        <v>67</v>
      </c>
      <c r="Y10" s="148" t="s">
        <v>41</v>
      </c>
      <c r="Z10" s="148" t="s">
        <v>43</v>
      </c>
      <c r="AA10" s="148" t="s">
        <v>68</v>
      </c>
      <c r="AB10" s="148" t="s">
        <v>235</v>
      </c>
    </row>
    <row r="11" spans="2:28" s="78" customFormat="1" ht="60" customHeight="1" x14ac:dyDescent="0.25">
      <c r="B11" s="148"/>
      <c r="C11" s="148"/>
      <c r="D11" s="148"/>
      <c r="E11" s="148"/>
      <c r="F11" s="148"/>
      <c r="G11" s="148"/>
      <c r="H11" s="148"/>
      <c r="I11" s="148"/>
      <c r="J11" s="148"/>
      <c r="K11" s="148"/>
      <c r="L11" s="159"/>
      <c r="M11" s="13" t="s">
        <v>22</v>
      </c>
      <c r="N11" s="13" t="s">
        <v>23</v>
      </c>
      <c r="O11" s="9" t="s">
        <v>24</v>
      </c>
      <c r="P11" s="13" t="s">
        <v>25</v>
      </c>
      <c r="Q11" s="13" t="s">
        <v>26</v>
      </c>
      <c r="R11" s="159"/>
      <c r="S11" s="159"/>
      <c r="T11" s="148"/>
      <c r="U11" s="148"/>
      <c r="V11" s="148"/>
      <c r="W11" s="148"/>
      <c r="X11" s="148"/>
      <c r="Y11" s="148"/>
      <c r="Z11" s="148"/>
      <c r="AA11" s="148"/>
      <c r="AB11" s="148"/>
    </row>
    <row r="12" spans="2:28" s="78" customFormat="1" ht="60" customHeight="1" x14ac:dyDescent="0.25">
      <c r="B12" s="127">
        <v>2017</v>
      </c>
      <c r="C12" s="127" t="s">
        <v>903</v>
      </c>
      <c r="D12" s="127" t="s">
        <v>87</v>
      </c>
      <c r="E12" s="128" t="s">
        <v>234</v>
      </c>
      <c r="F12" s="129" t="s">
        <v>99</v>
      </c>
      <c r="G12" s="129" t="s">
        <v>179</v>
      </c>
      <c r="H12" s="129" t="s">
        <v>908</v>
      </c>
      <c r="I12" s="129" t="s">
        <v>905</v>
      </c>
      <c r="J12" s="129" t="s">
        <v>893</v>
      </c>
      <c r="K12" s="129" t="s">
        <v>88</v>
      </c>
      <c r="L12" s="129" t="s">
        <v>81</v>
      </c>
      <c r="M12" s="129" t="s">
        <v>90</v>
      </c>
      <c r="N12" s="129" t="s">
        <v>81</v>
      </c>
      <c r="O12" s="129" t="s">
        <v>91</v>
      </c>
      <c r="P12" s="129" t="s">
        <v>82</v>
      </c>
      <c r="Q12" s="129" t="s">
        <v>92</v>
      </c>
      <c r="R12" s="129" t="s">
        <v>906</v>
      </c>
      <c r="S12" s="129" t="s">
        <v>906</v>
      </c>
      <c r="T12" s="127" t="s">
        <v>895</v>
      </c>
      <c r="U12" s="128" t="s">
        <v>234</v>
      </c>
      <c r="V12" s="129" t="s">
        <v>93</v>
      </c>
      <c r="W12" s="130">
        <v>42979</v>
      </c>
      <c r="X12" s="130">
        <v>43039</v>
      </c>
      <c r="Y12" s="131">
        <v>220000</v>
      </c>
      <c r="Z12" s="131">
        <v>220000</v>
      </c>
      <c r="AA12" s="128" t="s">
        <v>909</v>
      </c>
      <c r="AB12" s="132" t="s">
        <v>674</v>
      </c>
    </row>
    <row r="13" spans="2:28" s="78" customFormat="1" ht="129.75" customHeight="1" x14ac:dyDescent="0.25">
      <c r="B13" s="132">
        <v>2017</v>
      </c>
      <c r="C13" s="132" t="s">
        <v>913</v>
      </c>
      <c r="D13" s="132" t="s">
        <v>87</v>
      </c>
      <c r="E13" s="133" t="s">
        <v>234</v>
      </c>
      <c r="F13" s="134" t="s">
        <v>99</v>
      </c>
      <c r="G13" s="134" t="s">
        <v>179</v>
      </c>
      <c r="H13" s="134" t="s">
        <v>911</v>
      </c>
      <c r="I13" s="134" t="s">
        <v>910</v>
      </c>
      <c r="J13" s="134" t="s">
        <v>893</v>
      </c>
      <c r="K13" s="134" t="s">
        <v>88</v>
      </c>
      <c r="L13" s="134" t="s">
        <v>81</v>
      </c>
      <c r="M13" s="134" t="s">
        <v>90</v>
      </c>
      <c r="N13" s="134" t="s">
        <v>81</v>
      </c>
      <c r="O13" s="134" t="s">
        <v>91</v>
      </c>
      <c r="P13" s="134" t="s">
        <v>82</v>
      </c>
      <c r="Q13" s="134" t="s">
        <v>92</v>
      </c>
      <c r="R13" s="129" t="s">
        <v>906</v>
      </c>
      <c r="S13" s="129" t="s">
        <v>906</v>
      </c>
      <c r="T13" s="135" t="s">
        <v>895</v>
      </c>
      <c r="U13" s="133" t="s">
        <v>234</v>
      </c>
      <c r="V13" s="134" t="s">
        <v>93</v>
      </c>
      <c r="W13" s="136">
        <v>42887</v>
      </c>
      <c r="X13" s="136">
        <v>42978</v>
      </c>
      <c r="Y13" s="137">
        <v>330000</v>
      </c>
      <c r="Z13" s="137">
        <v>330000</v>
      </c>
      <c r="AA13" s="133" t="s">
        <v>912</v>
      </c>
      <c r="AB13" s="132" t="s">
        <v>674</v>
      </c>
    </row>
    <row r="14" spans="2:28" s="78" customFormat="1" ht="116.25" customHeight="1" x14ac:dyDescent="0.25">
      <c r="B14" s="138">
        <v>2017</v>
      </c>
      <c r="C14" s="138" t="s">
        <v>904</v>
      </c>
      <c r="D14" s="138" t="s">
        <v>87</v>
      </c>
      <c r="E14" s="128" t="s">
        <v>234</v>
      </c>
      <c r="F14" s="134" t="s">
        <v>143</v>
      </c>
      <c r="G14" s="134" t="s">
        <v>144</v>
      </c>
      <c r="H14" s="134" t="s">
        <v>901</v>
      </c>
      <c r="I14" s="134" t="s">
        <v>900</v>
      </c>
      <c r="J14" s="134" t="s">
        <v>893</v>
      </c>
      <c r="K14" s="134" t="s">
        <v>88</v>
      </c>
      <c r="L14" s="134" t="s">
        <v>81</v>
      </c>
      <c r="M14" s="134" t="s">
        <v>90</v>
      </c>
      <c r="N14" s="134" t="s">
        <v>81</v>
      </c>
      <c r="O14" s="134" t="s">
        <v>91</v>
      </c>
      <c r="P14" s="134" t="s">
        <v>82</v>
      </c>
      <c r="Q14" s="134" t="s">
        <v>92</v>
      </c>
      <c r="R14" s="129" t="s">
        <v>674</v>
      </c>
      <c r="S14" s="129" t="s">
        <v>674</v>
      </c>
      <c r="T14" s="127" t="s">
        <v>895</v>
      </c>
      <c r="U14" s="128" t="s">
        <v>234</v>
      </c>
      <c r="V14" s="134" t="s">
        <v>93</v>
      </c>
      <c r="W14" s="136">
        <v>42857</v>
      </c>
      <c r="X14" s="136">
        <v>42947</v>
      </c>
      <c r="Y14" s="137">
        <v>348000</v>
      </c>
      <c r="Z14" s="137">
        <v>348000</v>
      </c>
      <c r="AA14" s="128" t="s">
        <v>902</v>
      </c>
      <c r="AB14" s="132" t="s">
        <v>674</v>
      </c>
    </row>
    <row r="15" spans="2:28" s="78" customFormat="1" ht="63.75" customHeight="1" x14ac:dyDescent="0.25">
      <c r="B15" s="93">
        <v>2017</v>
      </c>
      <c r="C15" s="93" t="s">
        <v>853</v>
      </c>
      <c r="D15" s="93" t="s">
        <v>87</v>
      </c>
      <c r="E15" s="99" t="s">
        <v>234</v>
      </c>
      <c r="F15" s="115" t="s">
        <v>143</v>
      </c>
      <c r="G15" s="115" t="s">
        <v>144</v>
      </c>
      <c r="H15" s="115" t="s">
        <v>851</v>
      </c>
      <c r="I15" s="115" t="s">
        <v>848</v>
      </c>
      <c r="J15" s="115" t="s">
        <v>854</v>
      </c>
      <c r="K15" s="115" t="s">
        <v>88</v>
      </c>
      <c r="L15" s="115" t="s">
        <v>81</v>
      </c>
      <c r="M15" s="115" t="s">
        <v>90</v>
      </c>
      <c r="N15" s="115" t="s">
        <v>81</v>
      </c>
      <c r="O15" s="115" t="s">
        <v>91</v>
      </c>
      <c r="P15" s="115" t="s">
        <v>82</v>
      </c>
      <c r="Q15" s="115" t="s">
        <v>92</v>
      </c>
      <c r="R15" s="115" t="s">
        <v>674</v>
      </c>
      <c r="S15" s="115" t="s">
        <v>674</v>
      </c>
      <c r="T15" s="93" t="s">
        <v>236</v>
      </c>
      <c r="U15" s="99" t="s">
        <v>234</v>
      </c>
      <c r="V15" s="115" t="s">
        <v>93</v>
      </c>
      <c r="W15" s="116">
        <v>43040</v>
      </c>
      <c r="X15" s="116">
        <v>43100</v>
      </c>
      <c r="Y15" s="117">
        <v>40000</v>
      </c>
      <c r="Z15" s="117">
        <v>40000</v>
      </c>
      <c r="AA15" s="99" t="s">
        <v>852</v>
      </c>
      <c r="AB15" s="118" t="s">
        <v>674</v>
      </c>
    </row>
    <row r="16" spans="2:28" s="78" customFormat="1" ht="78" customHeight="1" x14ac:dyDescent="0.25">
      <c r="B16" s="118">
        <v>2017</v>
      </c>
      <c r="C16" s="118" t="s">
        <v>836</v>
      </c>
      <c r="D16" s="118" t="s">
        <v>87</v>
      </c>
      <c r="E16" s="119" t="s">
        <v>234</v>
      </c>
      <c r="F16" s="103" t="s">
        <v>124</v>
      </c>
      <c r="G16" s="103" t="s">
        <v>125</v>
      </c>
      <c r="H16" s="103" t="s">
        <v>856</v>
      </c>
      <c r="I16" s="103" t="s">
        <v>834</v>
      </c>
      <c r="J16" s="103" t="s">
        <v>854</v>
      </c>
      <c r="K16" s="103" t="s">
        <v>88</v>
      </c>
      <c r="L16" s="103" t="s">
        <v>81</v>
      </c>
      <c r="M16" s="103" t="s">
        <v>90</v>
      </c>
      <c r="N16" s="103" t="s">
        <v>81</v>
      </c>
      <c r="O16" s="103" t="s">
        <v>91</v>
      </c>
      <c r="P16" s="103" t="s">
        <v>82</v>
      </c>
      <c r="Q16" s="103" t="s">
        <v>92</v>
      </c>
      <c r="R16" s="103" t="s">
        <v>121</v>
      </c>
      <c r="S16" s="103" t="s">
        <v>121</v>
      </c>
      <c r="T16" s="120" t="s">
        <v>236</v>
      </c>
      <c r="U16" s="119" t="s">
        <v>234</v>
      </c>
      <c r="V16" s="103" t="s">
        <v>93</v>
      </c>
      <c r="W16" s="102">
        <v>43009</v>
      </c>
      <c r="X16" s="102">
        <v>43039</v>
      </c>
      <c r="Y16" s="104">
        <v>116000</v>
      </c>
      <c r="Z16" s="104">
        <v>116000</v>
      </c>
      <c r="AA16" s="119" t="s">
        <v>835</v>
      </c>
      <c r="AB16" s="118" t="s">
        <v>674</v>
      </c>
    </row>
    <row r="17" spans="2:28" s="78" customFormat="1" ht="73.5" x14ac:dyDescent="0.25">
      <c r="B17" s="94">
        <v>2017</v>
      </c>
      <c r="C17" s="94" t="s">
        <v>836</v>
      </c>
      <c r="D17" s="94" t="s">
        <v>87</v>
      </c>
      <c r="E17" s="99" t="s">
        <v>234</v>
      </c>
      <c r="F17" s="103" t="s">
        <v>99</v>
      </c>
      <c r="G17" s="103" t="s">
        <v>179</v>
      </c>
      <c r="H17" s="103" t="s">
        <v>838</v>
      </c>
      <c r="I17" s="103" t="s">
        <v>837</v>
      </c>
      <c r="J17" s="103" t="s">
        <v>854</v>
      </c>
      <c r="K17" s="103" t="s">
        <v>88</v>
      </c>
      <c r="L17" s="103" t="s">
        <v>81</v>
      </c>
      <c r="M17" s="103" t="s">
        <v>90</v>
      </c>
      <c r="N17" s="103" t="s">
        <v>81</v>
      </c>
      <c r="O17" s="103" t="s">
        <v>91</v>
      </c>
      <c r="P17" s="103" t="s">
        <v>82</v>
      </c>
      <c r="Q17" s="103" t="s">
        <v>92</v>
      </c>
      <c r="R17" s="103" t="s">
        <v>101</v>
      </c>
      <c r="S17" s="103" t="s">
        <v>101</v>
      </c>
      <c r="T17" s="93" t="s">
        <v>236</v>
      </c>
      <c r="U17" s="99" t="s">
        <v>234</v>
      </c>
      <c r="V17" s="103" t="s">
        <v>93</v>
      </c>
      <c r="W17" s="102">
        <v>43009</v>
      </c>
      <c r="X17" s="102">
        <v>43039</v>
      </c>
      <c r="Y17" s="104">
        <v>240000</v>
      </c>
      <c r="Z17" s="104">
        <v>240000</v>
      </c>
      <c r="AA17" s="99" t="s">
        <v>839</v>
      </c>
      <c r="AB17" s="94" t="s">
        <v>674</v>
      </c>
    </row>
    <row r="18" spans="2:28" s="78" customFormat="1" ht="42" x14ac:dyDescent="0.25">
      <c r="B18" s="94">
        <v>2017</v>
      </c>
      <c r="C18" s="94" t="s">
        <v>801</v>
      </c>
      <c r="D18" s="94" t="s">
        <v>87</v>
      </c>
      <c r="E18" s="99" t="s">
        <v>234</v>
      </c>
      <c r="F18" s="103" t="s">
        <v>124</v>
      </c>
      <c r="G18" s="103" t="s">
        <v>125</v>
      </c>
      <c r="H18" s="103" t="s">
        <v>841</v>
      </c>
      <c r="I18" s="103" t="s">
        <v>840</v>
      </c>
      <c r="J18" s="103" t="s">
        <v>854</v>
      </c>
      <c r="K18" s="103" t="s">
        <v>88</v>
      </c>
      <c r="L18" s="103" t="s">
        <v>81</v>
      </c>
      <c r="M18" s="103" t="s">
        <v>90</v>
      </c>
      <c r="N18" s="103" t="s">
        <v>81</v>
      </c>
      <c r="O18" s="103" t="s">
        <v>91</v>
      </c>
      <c r="P18" s="103" t="s">
        <v>82</v>
      </c>
      <c r="Q18" s="103" t="s">
        <v>92</v>
      </c>
      <c r="R18" s="103" t="s">
        <v>625</v>
      </c>
      <c r="S18" s="103" t="s">
        <v>625</v>
      </c>
      <c r="T18" s="93" t="s">
        <v>236</v>
      </c>
      <c r="U18" s="99" t="s">
        <v>234</v>
      </c>
      <c r="V18" s="103" t="s">
        <v>93</v>
      </c>
      <c r="W18" s="102">
        <v>42887</v>
      </c>
      <c r="X18" s="102">
        <v>43100</v>
      </c>
      <c r="Y18" s="104">
        <v>175000</v>
      </c>
      <c r="Z18" s="104">
        <v>100000</v>
      </c>
      <c r="AA18" s="99" t="s">
        <v>842</v>
      </c>
      <c r="AB18" s="94" t="s">
        <v>674</v>
      </c>
    </row>
    <row r="19" spans="2:28" s="78" customFormat="1" ht="94.5" x14ac:dyDescent="0.25">
      <c r="B19" s="94">
        <v>2017</v>
      </c>
      <c r="C19" s="94" t="s">
        <v>836</v>
      </c>
      <c r="D19" s="94" t="s">
        <v>87</v>
      </c>
      <c r="E19" s="99" t="s">
        <v>234</v>
      </c>
      <c r="F19" s="103" t="s">
        <v>106</v>
      </c>
      <c r="G19" s="103" t="s">
        <v>105</v>
      </c>
      <c r="H19" s="103" t="s">
        <v>844</v>
      </c>
      <c r="I19" s="103" t="s">
        <v>843</v>
      </c>
      <c r="J19" s="103" t="s">
        <v>854</v>
      </c>
      <c r="K19" s="103" t="s">
        <v>88</v>
      </c>
      <c r="L19" s="103" t="s">
        <v>81</v>
      </c>
      <c r="M19" s="103" t="s">
        <v>90</v>
      </c>
      <c r="N19" s="103" t="s">
        <v>81</v>
      </c>
      <c r="O19" s="103" t="s">
        <v>91</v>
      </c>
      <c r="P19" s="103" t="s">
        <v>82</v>
      </c>
      <c r="Q19" s="103" t="s">
        <v>92</v>
      </c>
      <c r="R19" s="103" t="s">
        <v>267</v>
      </c>
      <c r="S19" s="103" t="s">
        <v>267</v>
      </c>
      <c r="T19" s="93" t="s">
        <v>236</v>
      </c>
      <c r="U19" s="99" t="s">
        <v>234</v>
      </c>
      <c r="V19" s="103" t="s">
        <v>93</v>
      </c>
      <c r="W19" s="102">
        <v>43009</v>
      </c>
      <c r="X19" s="102">
        <v>43039</v>
      </c>
      <c r="Y19" s="104">
        <v>110000</v>
      </c>
      <c r="Z19" s="104">
        <v>110000</v>
      </c>
      <c r="AA19" s="99" t="s">
        <v>845</v>
      </c>
      <c r="AB19" s="94" t="s">
        <v>674</v>
      </c>
    </row>
    <row r="20" spans="2:28" s="78" customFormat="1" ht="73.5" x14ac:dyDescent="0.25">
      <c r="B20" s="94">
        <v>2017</v>
      </c>
      <c r="C20" s="94" t="s">
        <v>836</v>
      </c>
      <c r="D20" s="94" t="s">
        <v>87</v>
      </c>
      <c r="E20" s="99" t="s">
        <v>234</v>
      </c>
      <c r="F20" s="103" t="s">
        <v>106</v>
      </c>
      <c r="G20" s="103" t="s">
        <v>105</v>
      </c>
      <c r="H20" s="103" t="s">
        <v>838</v>
      </c>
      <c r="I20" s="103" t="s">
        <v>846</v>
      </c>
      <c r="J20" s="103" t="s">
        <v>854</v>
      </c>
      <c r="K20" s="103" t="s">
        <v>88</v>
      </c>
      <c r="L20" s="103" t="s">
        <v>81</v>
      </c>
      <c r="M20" s="103" t="s">
        <v>90</v>
      </c>
      <c r="N20" s="103" t="s">
        <v>81</v>
      </c>
      <c r="O20" s="103" t="s">
        <v>91</v>
      </c>
      <c r="P20" s="103" t="s">
        <v>82</v>
      </c>
      <c r="Q20" s="103" t="s">
        <v>92</v>
      </c>
      <c r="R20" s="103" t="s">
        <v>274</v>
      </c>
      <c r="S20" s="103" t="s">
        <v>274</v>
      </c>
      <c r="T20" s="93" t="s">
        <v>236</v>
      </c>
      <c r="U20" s="99" t="s">
        <v>234</v>
      </c>
      <c r="V20" s="103" t="s">
        <v>93</v>
      </c>
      <c r="W20" s="102">
        <v>43009</v>
      </c>
      <c r="X20" s="102">
        <v>43039</v>
      </c>
      <c r="Y20" s="104">
        <v>235000</v>
      </c>
      <c r="Z20" s="104">
        <v>235000</v>
      </c>
      <c r="AA20" s="99" t="s">
        <v>847</v>
      </c>
      <c r="AB20" s="94" t="s">
        <v>674</v>
      </c>
    </row>
    <row r="21" spans="2:28" s="78" customFormat="1" ht="31.5" x14ac:dyDescent="0.25">
      <c r="B21" s="124">
        <v>2017</v>
      </c>
      <c r="C21" s="124" t="s">
        <v>699</v>
      </c>
      <c r="D21" s="124" t="s">
        <v>87</v>
      </c>
      <c r="E21" s="23" t="s">
        <v>234</v>
      </c>
      <c r="F21" s="124" t="s">
        <v>143</v>
      </c>
      <c r="G21" s="124" t="s">
        <v>144</v>
      </c>
      <c r="H21" s="124" t="str">
        <f>F23a_F23b_Trimestres17_16_15!AJ22</f>
        <v>Difusión, Administración y Generación de contenidos en Redes Sociales Oficiales.</v>
      </c>
      <c r="I21" s="124" t="str">
        <f>F23a_F23b_Trimestres17_16_15!N22</f>
        <v>TMMEJ/COT/DCS/116/2017</v>
      </c>
      <c r="J21" s="124" t="str">
        <f>F23a_F23b_Trimestres17_16_15!O22</f>
        <v>Tesorería Municipal</v>
      </c>
      <c r="K21" s="124" t="s">
        <v>88</v>
      </c>
      <c r="L21" s="124" t="s">
        <v>81</v>
      </c>
      <c r="M21" s="124" t="s">
        <v>90</v>
      </c>
      <c r="N21" s="124" t="s">
        <v>81</v>
      </c>
      <c r="O21" s="124" t="s">
        <v>91</v>
      </c>
      <c r="P21" s="124" t="s">
        <v>82</v>
      </c>
      <c r="Q21" s="124" t="s">
        <v>92</v>
      </c>
      <c r="R21" s="124" t="str">
        <f>F23a_F23b_Trimestres17_16_15!Y22</f>
        <v>N/D</v>
      </c>
      <c r="S21" s="124" t="str">
        <f t="shared" ref="S21:S52" si="0">R21</f>
        <v>N/D</v>
      </c>
      <c r="T21" s="19" t="str">
        <f>F23a_F23b_Trimestres17_16_15!AG22</f>
        <v>Amplia Cobertura Mediática en el Municipio</v>
      </c>
      <c r="U21" s="23" t="str">
        <f t="shared" ref="U21:U52" si="1">E21</f>
        <v>Sin Competencia del Municipio</v>
      </c>
      <c r="V21" s="124" t="s">
        <v>93</v>
      </c>
      <c r="W21" s="45">
        <f>F23a_F23b_Trimestres17_16_15!R22</f>
        <v>42979</v>
      </c>
      <c r="X21" s="45">
        <f>F23a_F23b_Trimestres17_16_15!S22</f>
        <v>43100</v>
      </c>
      <c r="Y21" s="44">
        <f>F23a_F23b_Trimestres17_16_15!M22</f>
        <v>40000</v>
      </c>
      <c r="Z21" s="44">
        <f>F23a_F23b_Trimestres17_16_15!AM22</f>
        <v>20000</v>
      </c>
      <c r="AA21" s="23" t="str">
        <f>F23a_F23b_Trimestres17_16_15!BA22</f>
        <v xml:space="preserve">A 29, A 36, </v>
      </c>
      <c r="AB21" s="94" t="s">
        <v>674</v>
      </c>
    </row>
    <row r="22" spans="2:28" s="78" customFormat="1" ht="99.75" customHeight="1" x14ac:dyDescent="0.25">
      <c r="B22" s="124">
        <v>2017</v>
      </c>
      <c r="C22" s="124" t="s">
        <v>787</v>
      </c>
      <c r="D22" s="124" t="s">
        <v>87</v>
      </c>
      <c r="E22" s="23" t="s">
        <v>234</v>
      </c>
      <c r="F22" s="124" t="s">
        <v>143</v>
      </c>
      <c r="G22" s="124" t="s">
        <v>144</v>
      </c>
      <c r="H22" s="124" t="str">
        <f>F23a_F23b_Trimestres17_16_15!AJ23</f>
        <v>Difusión, Administración y Generación de contenidos en Redes Sociales Oficiales.</v>
      </c>
      <c r="I22" s="124" t="str">
        <f>F23a_F23b_Trimestres17_16_15!N23</f>
        <v>TMMEJ/COT/DCS/047/2017</v>
      </c>
      <c r="J22" s="124" t="str">
        <f>F23a_F23b_Trimestres17_16_15!O23</f>
        <v>Tesorería Municipal</v>
      </c>
      <c r="K22" s="124" t="s">
        <v>88</v>
      </c>
      <c r="L22" s="124" t="s">
        <v>81</v>
      </c>
      <c r="M22" s="124" t="s">
        <v>90</v>
      </c>
      <c r="N22" s="124" t="s">
        <v>81</v>
      </c>
      <c r="O22" s="124" t="s">
        <v>91</v>
      </c>
      <c r="P22" s="124" t="s">
        <v>82</v>
      </c>
      <c r="Q22" s="124" t="s">
        <v>92</v>
      </c>
      <c r="R22" s="124" t="str">
        <f>F23a_F23b_Trimestres17_16_15!Y23</f>
        <v>Secuencia Estratégica S.A de C.V</v>
      </c>
      <c r="S22" s="124" t="str">
        <f t="shared" si="0"/>
        <v>Secuencia Estratégica S.A de C.V</v>
      </c>
      <c r="T22" s="19" t="str">
        <f>F23a_F23b_Trimestres17_16_15!AG23</f>
        <v>Amplia Cobertura Mediática en el Municipio</v>
      </c>
      <c r="U22" s="23" t="str">
        <f t="shared" si="1"/>
        <v>Sin Competencia del Municipio</v>
      </c>
      <c r="V22" s="124" t="s">
        <v>93</v>
      </c>
      <c r="W22" s="45">
        <f>F23a_F23b_Trimestres17_16_15!R23</f>
        <v>42767</v>
      </c>
      <c r="X22" s="45">
        <f>F23a_F23b_Trimestres17_16_15!S23</f>
        <v>42794</v>
      </c>
      <c r="Y22" s="44">
        <f>F23a_F23b_Trimestres17_16_15!M23</f>
        <v>170000</v>
      </c>
      <c r="Z22" s="44">
        <f>F23a_F23b_Trimestres17_16_15!AM23</f>
        <v>170000</v>
      </c>
      <c r="AA22" s="23">
        <f>F23a_F23b_Trimestres17_16_15!BA23</f>
        <v>568</v>
      </c>
      <c r="AB22" s="94" t="s">
        <v>674</v>
      </c>
    </row>
    <row r="23" spans="2:28" s="78" customFormat="1" ht="31.5" x14ac:dyDescent="0.25">
      <c r="B23" s="124">
        <v>2017</v>
      </c>
      <c r="C23" s="124" t="s">
        <v>790</v>
      </c>
      <c r="D23" s="124" t="s">
        <v>87</v>
      </c>
      <c r="E23" s="23" t="s">
        <v>234</v>
      </c>
      <c r="F23" s="124" t="s">
        <v>143</v>
      </c>
      <c r="G23" s="124" t="s">
        <v>144</v>
      </c>
      <c r="H23" s="124" t="str">
        <f>F23a_F23b_Trimestres17_16_15!AJ24</f>
        <v>Difusión de Contenidos digitales en Redes Sociales Oficiales e Internet (Pautas).</v>
      </c>
      <c r="I23" s="124" t="str">
        <f>F23a_F23b_Trimestres17_16_15!N24</f>
        <v>TMMEJ/COT/DCS/037/2017</v>
      </c>
      <c r="J23" s="124" t="str">
        <f>F23a_F23b_Trimestres17_16_15!O24</f>
        <v>Tesorería Municipal</v>
      </c>
      <c r="K23" s="124" t="s">
        <v>88</v>
      </c>
      <c r="L23" s="124" t="s">
        <v>81</v>
      </c>
      <c r="M23" s="124" t="s">
        <v>90</v>
      </c>
      <c r="N23" s="124" t="s">
        <v>81</v>
      </c>
      <c r="O23" s="124" t="s">
        <v>91</v>
      </c>
      <c r="P23" s="124" t="s">
        <v>82</v>
      </c>
      <c r="Q23" s="124" t="s">
        <v>92</v>
      </c>
      <c r="R23" s="124" t="str">
        <f>F23a_F23b_Trimestres17_16_15!Y24</f>
        <v>Secuencia Estratégica S.A de C.V</v>
      </c>
      <c r="S23" s="124" t="str">
        <f t="shared" si="0"/>
        <v>Secuencia Estratégica S.A de C.V</v>
      </c>
      <c r="T23" s="19" t="str">
        <f>F23a_F23b_Trimestres17_16_15!AG24</f>
        <v>Amplia Cobertura Mediática en el Municipio</v>
      </c>
      <c r="U23" s="23" t="str">
        <f t="shared" si="1"/>
        <v>Sin Competencia del Municipio</v>
      </c>
      <c r="V23" s="124" t="s">
        <v>93</v>
      </c>
      <c r="W23" s="45">
        <f>F23a_F23b_Trimestres17_16_15!R24</f>
        <v>42737</v>
      </c>
      <c r="X23" s="45">
        <f>F23a_F23b_Trimestres17_16_15!S24</f>
        <v>42794</v>
      </c>
      <c r="Y23" s="44">
        <f>F23a_F23b_Trimestres17_16_15!M24</f>
        <v>96800</v>
      </c>
      <c r="Z23" s="44">
        <f>F23a_F23b_Trimestres17_16_15!AM24</f>
        <v>96800</v>
      </c>
      <c r="AA23" s="23">
        <f>F23a_F23b_Trimestres17_16_15!BA24</f>
        <v>569</v>
      </c>
      <c r="AB23" s="94" t="s">
        <v>674</v>
      </c>
    </row>
    <row r="24" spans="2:28" s="78" customFormat="1" ht="31.5" x14ac:dyDescent="0.25">
      <c r="B24" s="124">
        <v>2017</v>
      </c>
      <c r="C24" s="124" t="s">
        <v>795</v>
      </c>
      <c r="D24" s="124" t="s">
        <v>87</v>
      </c>
      <c r="E24" s="23" t="s">
        <v>234</v>
      </c>
      <c r="F24" s="124" t="s">
        <v>143</v>
      </c>
      <c r="G24" s="124" t="s">
        <v>144</v>
      </c>
      <c r="H24" s="124" t="str">
        <f>F23a_F23b_Trimestres17_16_15!AJ25</f>
        <v>Servicios de difusión sobre programas y actividades del H. Ayuntamiento de Morelia en medios electrónicos.</v>
      </c>
      <c r="I24" s="124" t="str">
        <f>F23a_F23b_Trimestres17_16_15!N25</f>
        <v>TMMEJ/COT/DCS/068/2017</v>
      </c>
      <c r="J24" s="124" t="str">
        <f>F23a_F23b_Trimestres17_16_15!O25</f>
        <v>Tesorería Municipal</v>
      </c>
      <c r="K24" s="124" t="s">
        <v>88</v>
      </c>
      <c r="L24" s="124" t="s">
        <v>81</v>
      </c>
      <c r="M24" s="124" t="s">
        <v>90</v>
      </c>
      <c r="N24" s="124" t="s">
        <v>81</v>
      </c>
      <c r="O24" s="124" t="s">
        <v>91</v>
      </c>
      <c r="P24" s="124" t="s">
        <v>82</v>
      </c>
      <c r="Q24" s="124" t="s">
        <v>92</v>
      </c>
      <c r="R24" s="124" t="str">
        <f>F23a_F23b_Trimestres17_16_15!Y25</f>
        <v>Bo Publicidad S.A de C.V</v>
      </c>
      <c r="S24" s="124" t="str">
        <f t="shared" si="0"/>
        <v>Bo Publicidad S.A de C.V</v>
      </c>
      <c r="T24" s="19" t="str">
        <f>F23a_F23b_Trimestres17_16_15!AG25</f>
        <v>Amplia Cobertura Mediática en el Municipio</v>
      </c>
      <c r="U24" s="23" t="str">
        <f t="shared" si="1"/>
        <v>Sin Competencia del Municipio</v>
      </c>
      <c r="V24" s="124" t="s">
        <v>93</v>
      </c>
      <c r="W24" s="45">
        <f>F23a_F23b_Trimestres17_16_15!R25</f>
        <v>43010</v>
      </c>
      <c r="X24" s="45">
        <f>F23a_F23b_Trimestres17_16_15!S25</f>
        <v>43100</v>
      </c>
      <c r="Y24" s="44">
        <f>F23a_F23b_Trimestres17_16_15!M25</f>
        <v>180000</v>
      </c>
      <c r="Z24" s="44">
        <f>F23a_F23b_Trimestres17_16_15!AM25</f>
        <v>60000</v>
      </c>
      <c r="AA24" s="23" t="str">
        <f>F23a_F23b_Trimestres17_16_15!BA25</f>
        <v xml:space="preserve">21, </v>
      </c>
      <c r="AB24" s="94" t="s">
        <v>674</v>
      </c>
    </row>
    <row r="25" spans="2:28" s="78" customFormat="1" ht="31.5" x14ac:dyDescent="0.25">
      <c r="B25" s="124">
        <v>2017</v>
      </c>
      <c r="C25" s="124" t="s">
        <v>795</v>
      </c>
      <c r="D25" s="124" t="s">
        <v>87</v>
      </c>
      <c r="E25" s="23" t="s">
        <v>234</v>
      </c>
      <c r="F25" s="124" t="s">
        <v>143</v>
      </c>
      <c r="G25" s="124" t="s">
        <v>144</v>
      </c>
      <c r="H25" s="124" t="str">
        <f>F23a_F23b_Trimestres17_16_15!AJ26</f>
        <v>Servicios de difusión sobre programas y actividades del H. Ayuntamiento de Morelia en medios electrónicos.</v>
      </c>
      <c r="I25" s="124" t="str">
        <f>F23a_F23b_Trimestres17_16_15!N26</f>
        <v>TMMEJ/COT/DCS/067/2017</v>
      </c>
      <c r="J25" s="124" t="str">
        <f>F23a_F23b_Trimestres17_16_15!O26</f>
        <v>Tesorería Municipal</v>
      </c>
      <c r="K25" s="124" t="s">
        <v>88</v>
      </c>
      <c r="L25" s="124" t="s">
        <v>81</v>
      </c>
      <c r="M25" s="124" t="s">
        <v>90</v>
      </c>
      <c r="N25" s="124" t="s">
        <v>81</v>
      </c>
      <c r="O25" s="124" t="s">
        <v>91</v>
      </c>
      <c r="P25" s="124" t="s">
        <v>82</v>
      </c>
      <c r="Q25" s="124" t="s">
        <v>92</v>
      </c>
      <c r="R25" s="124" t="str">
        <f>F23a_F23b_Trimestres17_16_15!Y26</f>
        <v>Bo Publicidad S.A de C.V</v>
      </c>
      <c r="S25" s="124" t="str">
        <f t="shared" si="0"/>
        <v>Bo Publicidad S.A de C.V</v>
      </c>
      <c r="T25" s="19" t="str">
        <f>F23a_F23b_Trimestres17_16_15!AG26</f>
        <v>Amplia Cobertura Mediática en el Municipio</v>
      </c>
      <c r="U25" s="23" t="str">
        <f t="shared" si="1"/>
        <v>Sin Competencia del Municipio</v>
      </c>
      <c r="V25" s="124" t="s">
        <v>93</v>
      </c>
      <c r="W25" s="45">
        <f>F23a_F23b_Trimestres17_16_15!R26</f>
        <v>42889</v>
      </c>
      <c r="X25" s="45">
        <f>F23a_F23b_Trimestres17_16_15!S26</f>
        <v>43008</v>
      </c>
      <c r="Y25" s="44">
        <f>F23a_F23b_Trimestres17_16_15!M26</f>
        <v>240000</v>
      </c>
      <c r="Z25" s="44">
        <f>F23a_F23b_Trimestres17_16_15!AM26</f>
        <v>240000</v>
      </c>
      <c r="AA25" s="23" t="str">
        <f>F23a_F23b_Trimestres17_16_15!BA26</f>
        <v>17, 18, 19, 2O</v>
      </c>
      <c r="AB25" s="94" t="s">
        <v>674</v>
      </c>
    </row>
    <row r="26" spans="2:28" s="78" customFormat="1" ht="31.5" x14ac:dyDescent="0.25">
      <c r="B26" s="124">
        <v>2017</v>
      </c>
      <c r="C26" s="124" t="s">
        <v>801</v>
      </c>
      <c r="D26" s="124" t="s">
        <v>87</v>
      </c>
      <c r="E26" s="23" t="s">
        <v>234</v>
      </c>
      <c r="F26" s="124" t="s">
        <v>143</v>
      </c>
      <c r="G26" s="124" t="s">
        <v>144</v>
      </c>
      <c r="H26" s="124" t="str">
        <f>F23a_F23b_Trimestres17_16_15!AJ27</f>
        <v>Difusión de mensajes sobre programas y actividades del H. Ayuntamiento de Morelia, en Medio Electrónico</v>
      </c>
      <c r="I26" s="124" t="str">
        <f>F23a_F23b_Trimestres17_16_15!N27</f>
        <v>TMMEJ/COT/DCS/053/2017</v>
      </c>
      <c r="J26" s="124" t="str">
        <f>F23a_F23b_Trimestres17_16_15!O27</f>
        <v>Tesorería Municipal</v>
      </c>
      <c r="K26" s="124" t="s">
        <v>88</v>
      </c>
      <c r="L26" s="124" t="s">
        <v>81</v>
      </c>
      <c r="M26" s="124" t="s">
        <v>90</v>
      </c>
      <c r="N26" s="124" t="s">
        <v>81</v>
      </c>
      <c r="O26" s="124" t="s">
        <v>91</v>
      </c>
      <c r="P26" s="124" t="s">
        <v>82</v>
      </c>
      <c r="Q26" s="124" t="s">
        <v>92</v>
      </c>
      <c r="R26" s="124" t="str">
        <f>F23a_F23b_Trimestres17_16_15!Y27</f>
        <v>Notimark S.A de C.V</v>
      </c>
      <c r="S26" s="124" t="str">
        <f t="shared" si="0"/>
        <v>Notimark S.A de C.V</v>
      </c>
      <c r="T26" s="19" t="str">
        <f>F23a_F23b_Trimestres17_16_15!AG27</f>
        <v>Amplia Cobertura Mediática en el Municipio</v>
      </c>
      <c r="U26" s="23" t="str">
        <f t="shared" si="1"/>
        <v>Sin Competencia del Municipio</v>
      </c>
      <c r="V26" s="124" t="s">
        <v>93</v>
      </c>
      <c r="W26" s="45">
        <f>F23a_F23b_Trimestres17_16_15!R27</f>
        <v>42919</v>
      </c>
      <c r="X26" s="45">
        <f>F23a_F23b_Trimestres17_16_15!S27</f>
        <v>43100</v>
      </c>
      <c r="Y26" s="44">
        <f>F23a_F23b_Trimestres17_16_15!M27</f>
        <v>174000</v>
      </c>
      <c r="Z26" s="44">
        <f>F23a_F23b_Trimestres17_16_15!AM27</f>
        <v>116000</v>
      </c>
      <c r="AA26" s="23" t="str">
        <f>F23a_F23b_Trimestres17_16_15!BA27</f>
        <v xml:space="preserve">70, 71, 75, 79, </v>
      </c>
      <c r="AB26" s="94" t="s">
        <v>674</v>
      </c>
    </row>
    <row r="27" spans="2:28" s="78" customFormat="1" ht="42" x14ac:dyDescent="0.25">
      <c r="B27" s="124">
        <v>2017</v>
      </c>
      <c r="C27" s="124" t="s">
        <v>801</v>
      </c>
      <c r="D27" s="124" t="s">
        <v>87</v>
      </c>
      <c r="E27" s="23" t="s">
        <v>234</v>
      </c>
      <c r="F27" s="124" t="s">
        <v>143</v>
      </c>
      <c r="G27" s="124" t="s">
        <v>144</v>
      </c>
      <c r="H27" s="124" t="str">
        <f>F23a_F23b_Trimestres17_16_15!AJ28</f>
        <v>Difusión de mensajes sobre programas y actividades del H. Ayuntamiento de Morelia, en medio electrónico.</v>
      </c>
      <c r="I27" s="124" t="str">
        <f>F23a_F23b_Trimestres17_16_15!N28</f>
        <v>TMMEJ/COT/DCS/054/2017</v>
      </c>
      <c r="J27" s="124" t="str">
        <f>F23a_F23b_Trimestres17_16_15!O28</f>
        <v>Tesorería Municipal</v>
      </c>
      <c r="K27" s="124" t="s">
        <v>88</v>
      </c>
      <c r="L27" s="124" t="s">
        <v>81</v>
      </c>
      <c r="M27" s="124" t="s">
        <v>90</v>
      </c>
      <c r="N27" s="124" t="s">
        <v>81</v>
      </c>
      <c r="O27" s="124" t="s">
        <v>91</v>
      </c>
      <c r="P27" s="124" t="s">
        <v>82</v>
      </c>
      <c r="Q27" s="124" t="s">
        <v>92</v>
      </c>
      <c r="R27" s="124" t="str">
        <f>F23a_F23b_Trimestres17_16_15!Y28</f>
        <v>N/D</v>
      </c>
      <c r="S27" s="124" t="str">
        <f t="shared" si="0"/>
        <v>N/D</v>
      </c>
      <c r="T27" s="19" t="str">
        <f>F23a_F23b_Trimestres17_16_15!AG28</f>
        <v>Amplia Cobertura Mediática en el Municipio</v>
      </c>
      <c r="U27" s="23" t="str">
        <f t="shared" si="1"/>
        <v>Sin Competencia del Municipio</v>
      </c>
      <c r="V27" s="124" t="s">
        <v>93</v>
      </c>
      <c r="W27" s="45">
        <f>F23a_F23b_Trimestres17_16_15!R28</f>
        <v>42887</v>
      </c>
      <c r="X27" s="45">
        <f>F23a_F23b_Trimestres17_16_15!S28</f>
        <v>43100</v>
      </c>
      <c r="Y27" s="44">
        <f>F23a_F23b_Trimestres17_16_15!M28</f>
        <v>56000</v>
      </c>
      <c r="Z27" s="44">
        <f>F23a_F23b_Trimestres17_16_15!AM28</f>
        <v>40000</v>
      </c>
      <c r="AA27" s="23" t="str">
        <f>F23a_F23b_Trimestres17_16_15!BA28</f>
        <v xml:space="preserve">265, 612, 319FD3654802, 62C34556A9C5, ED043660F20B, </v>
      </c>
      <c r="AB27" s="94" t="s">
        <v>674</v>
      </c>
    </row>
    <row r="28" spans="2:28" s="78" customFormat="1" ht="52.5" x14ac:dyDescent="0.25">
      <c r="B28" s="124">
        <v>2017</v>
      </c>
      <c r="C28" s="124" t="s">
        <v>803</v>
      </c>
      <c r="D28" s="124" t="s">
        <v>87</v>
      </c>
      <c r="E28" s="23" t="s">
        <v>234</v>
      </c>
      <c r="F28" s="124" t="s">
        <v>143</v>
      </c>
      <c r="G28" s="124" t="s">
        <v>144</v>
      </c>
      <c r="H28" s="124" t="str">
        <f>F23a_F23b_Trimestres17_16_15!AJ29</f>
        <v>Servicio de Difusión de mensajes, programas, actividades y campañas del H. Ayuntamiento de Morelia.</v>
      </c>
      <c r="I28" s="124" t="str">
        <f>F23a_F23b_Trimestres17_16_15!N29</f>
        <v>SA/DCS/S/121/2017</v>
      </c>
      <c r="J28" s="124" t="str">
        <f>F23a_F23b_Trimestres17_16_15!O29</f>
        <v>Secretaría de Administración</v>
      </c>
      <c r="K28" s="124" t="s">
        <v>88</v>
      </c>
      <c r="L28" s="124" t="s">
        <v>81</v>
      </c>
      <c r="M28" s="124" t="s">
        <v>90</v>
      </c>
      <c r="N28" s="124" t="s">
        <v>81</v>
      </c>
      <c r="O28" s="124" t="s">
        <v>91</v>
      </c>
      <c r="P28" s="124" t="s">
        <v>82</v>
      </c>
      <c r="Q28" s="124" t="s">
        <v>92</v>
      </c>
      <c r="R28" s="124" t="str">
        <f>F23a_F23b_Trimestres17_16_15!Y29</f>
        <v>Trade Web S. de R.L de C.V</v>
      </c>
      <c r="S28" s="124" t="str">
        <f t="shared" si="0"/>
        <v>Trade Web S. de R.L de C.V</v>
      </c>
      <c r="T28" s="19" t="str">
        <f>F23a_F23b_Trimestres17_16_15!AG29</f>
        <v>Amplia Cobertura Mediática en el Municipio</v>
      </c>
      <c r="U28" s="23" t="str">
        <f t="shared" si="1"/>
        <v>Sin Competencia del Municipio</v>
      </c>
      <c r="V28" s="124" t="s">
        <v>93</v>
      </c>
      <c r="W28" s="45">
        <f>F23a_F23b_Trimestres17_16_15!R29</f>
        <v>42736</v>
      </c>
      <c r="X28" s="45">
        <f>F23a_F23b_Trimestres17_16_15!S29</f>
        <v>42916</v>
      </c>
      <c r="Y28" s="44">
        <f>F23a_F23b_Trimestres17_16_15!M29</f>
        <v>300000</v>
      </c>
      <c r="Z28" s="44">
        <f>F23a_F23b_Trimestres17_16_15!AM29</f>
        <v>300000</v>
      </c>
      <c r="AA28" s="23" t="str">
        <f>F23a_F23b_Trimestres17_16_15!BA29</f>
        <v>802,  825, 855, 877, 894, 928.</v>
      </c>
      <c r="AB28" s="124" t="s">
        <v>252</v>
      </c>
    </row>
    <row r="29" spans="2:28" s="78" customFormat="1" ht="52.5" x14ac:dyDescent="0.25">
      <c r="B29" s="124">
        <v>2017</v>
      </c>
      <c r="C29" s="124" t="s">
        <v>755</v>
      </c>
      <c r="D29" s="124" t="s">
        <v>87</v>
      </c>
      <c r="E29" s="23" t="s">
        <v>234</v>
      </c>
      <c r="F29" s="124" t="s">
        <v>143</v>
      </c>
      <c r="G29" s="124" t="s">
        <v>144</v>
      </c>
      <c r="H29" s="124" t="str">
        <f>F23a_F23b_Trimestres17_16_15!AJ30</f>
        <v>Servicio de transmisión de actividades, mensajes funciones y programas que realiza el Ayuntamiento para conocimiento de la Ciudadanía moreliana en general.</v>
      </c>
      <c r="I29" s="124" t="str">
        <f>F23a_F23b_Trimestres17_16_15!N30</f>
        <v>SA/DCS/S/122/2017</v>
      </c>
      <c r="J29" s="124" t="str">
        <f>F23a_F23b_Trimestres17_16_15!O30</f>
        <v>Secretaría de Administración</v>
      </c>
      <c r="K29" s="124" t="s">
        <v>88</v>
      </c>
      <c r="L29" s="124" t="s">
        <v>81</v>
      </c>
      <c r="M29" s="124" t="s">
        <v>90</v>
      </c>
      <c r="N29" s="124" t="s">
        <v>81</v>
      </c>
      <c r="O29" s="124" t="s">
        <v>91</v>
      </c>
      <c r="P29" s="124" t="s">
        <v>82</v>
      </c>
      <c r="Q29" s="124" t="s">
        <v>92</v>
      </c>
      <c r="R29" s="124" t="str">
        <f>F23a_F23b_Trimestres17_16_15!Y30</f>
        <v>Trade Web S. de R.L de C.V</v>
      </c>
      <c r="S29" s="124" t="str">
        <f t="shared" si="0"/>
        <v>Trade Web S. de R.L de C.V</v>
      </c>
      <c r="T29" s="19" t="str">
        <f>F23a_F23b_Trimestres17_16_15!AG30</f>
        <v>Amplia Cobertura Mediática en el Municipio</v>
      </c>
      <c r="U29" s="23" t="str">
        <f t="shared" si="1"/>
        <v>Sin Competencia del Municipio</v>
      </c>
      <c r="V29" s="124" t="s">
        <v>93</v>
      </c>
      <c r="W29" s="45">
        <f>F23a_F23b_Trimestres17_16_15!R30</f>
        <v>42917</v>
      </c>
      <c r="X29" s="45">
        <f>F23a_F23b_Trimestres17_16_15!S30</f>
        <v>43100</v>
      </c>
      <c r="Y29" s="44">
        <f>F23a_F23b_Trimestres17_16_15!M30</f>
        <v>300000</v>
      </c>
      <c r="Z29" s="44">
        <f>F23a_F23b_Trimestres17_16_15!AM30</f>
        <v>200000</v>
      </c>
      <c r="AA29" s="23" t="str">
        <f>F23a_F23b_Trimestres17_16_15!BA30</f>
        <v>958, 989, 998, 1030</v>
      </c>
      <c r="AB29" s="124" t="s">
        <v>252</v>
      </c>
    </row>
    <row r="30" spans="2:28" s="78" customFormat="1" ht="52.5" x14ac:dyDescent="0.25">
      <c r="B30" s="124">
        <v>2017</v>
      </c>
      <c r="C30" s="124" t="s">
        <v>751</v>
      </c>
      <c r="D30" s="124" t="s">
        <v>87</v>
      </c>
      <c r="E30" s="23" t="s">
        <v>234</v>
      </c>
      <c r="F30" s="124" t="s">
        <v>143</v>
      </c>
      <c r="G30" s="124" t="s">
        <v>144</v>
      </c>
      <c r="H30" s="124" t="str">
        <f>F23a_F23b_Trimestres17_16_15!AJ31</f>
        <v>Servicios de Divulgación de los proyectos, avances de las diferentes actividades con las que trabaja el H. Ayuntamiento de Morelia.</v>
      </c>
      <c r="I30" s="124" t="str">
        <f>F23a_F23b_Trimestres17_16_15!N31</f>
        <v>SA/DCS/S/111/2017</v>
      </c>
      <c r="J30" s="124" t="str">
        <f>F23a_F23b_Trimestres17_16_15!O31</f>
        <v>Secretaría de Administración</v>
      </c>
      <c r="K30" s="124" t="s">
        <v>88</v>
      </c>
      <c r="L30" s="124" t="s">
        <v>81</v>
      </c>
      <c r="M30" s="124" t="s">
        <v>90</v>
      </c>
      <c r="N30" s="124" t="s">
        <v>81</v>
      </c>
      <c r="O30" s="124" t="s">
        <v>91</v>
      </c>
      <c r="P30" s="124" t="s">
        <v>82</v>
      </c>
      <c r="Q30" s="124" t="s">
        <v>92</v>
      </c>
      <c r="R30" s="124" t="str">
        <f>F23a_F23b_Trimestres17_16_15!Y31</f>
        <v>N/D</v>
      </c>
      <c r="S30" s="124" t="str">
        <f t="shared" si="0"/>
        <v>N/D</v>
      </c>
      <c r="T30" s="19" t="str">
        <f>F23a_F23b_Trimestres17_16_15!AG31</f>
        <v>Amplia Cobertura Mediática en el Municipio</v>
      </c>
      <c r="U30" s="23" t="str">
        <f t="shared" si="1"/>
        <v>Sin Competencia del Municipio</v>
      </c>
      <c r="V30" s="124" t="s">
        <v>93</v>
      </c>
      <c r="W30" s="45">
        <f>F23a_F23b_Trimestres17_16_15!R31</f>
        <v>42736</v>
      </c>
      <c r="X30" s="45">
        <f>F23a_F23b_Trimestres17_16_15!S31</f>
        <v>42766</v>
      </c>
      <c r="Y30" s="44">
        <f>F23a_F23b_Trimestres17_16_15!M31</f>
        <v>141000</v>
      </c>
      <c r="Z30" s="44">
        <f>F23a_F23b_Trimestres17_16_15!AM31</f>
        <v>141000</v>
      </c>
      <c r="AA30" s="23">
        <f>F23a_F23b_Trimestres17_16_15!BA31</f>
        <v>2433</v>
      </c>
      <c r="AB30" s="124" t="s">
        <v>252</v>
      </c>
    </row>
    <row r="31" spans="2:28" s="78" customFormat="1" ht="42" x14ac:dyDescent="0.25">
      <c r="B31" s="124">
        <v>2017</v>
      </c>
      <c r="C31" s="124" t="s">
        <v>805</v>
      </c>
      <c r="D31" s="124" t="s">
        <v>87</v>
      </c>
      <c r="E31" s="23" t="s">
        <v>234</v>
      </c>
      <c r="F31" s="124" t="s">
        <v>143</v>
      </c>
      <c r="G31" s="124" t="s">
        <v>144</v>
      </c>
      <c r="H31" s="124" t="str">
        <f>F23a_F23b_Trimestres17_16_15!AJ32</f>
        <v>Servicios de Divulgación de los proyectos, avances de las diferentes actividades con las que trabaja el H. Ayuntamiento de Morelia.</v>
      </c>
      <c r="I31" s="124" t="str">
        <f>F23a_F23b_Trimestres17_16_15!N32</f>
        <v>SA/DCS/S/112/2017</v>
      </c>
      <c r="J31" s="124" t="str">
        <f>F23a_F23b_Trimestres17_16_15!O32</f>
        <v>Secretaría de Administración</v>
      </c>
      <c r="K31" s="124" t="s">
        <v>88</v>
      </c>
      <c r="L31" s="124" t="s">
        <v>81</v>
      </c>
      <c r="M31" s="124" t="s">
        <v>90</v>
      </c>
      <c r="N31" s="124" t="s">
        <v>81</v>
      </c>
      <c r="O31" s="124" t="s">
        <v>91</v>
      </c>
      <c r="P31" s="124" t="s">
        <v>82</v>
      </c>
      <c r="Q31" s="124" t="s">
        <v>92</v>
      </c>
      <c r="R31" s="124" t="str">
        <f>F23a_F23b_Trimestres17_16_15!Y32</f>
        <v>N/D</v>
      </c>
      <c r="S31" s="124" t="str">
        <f t="shared" si="0"/>
        <v>N/D</v>
      </c>
      <c r="T31" s="19" t="str">
        <f>F23a_F23b_Trimestres17_16_15!AG32</f>
        <v>Amplia Cobertura Mediática en el Municipio</v>
      </c>
      <c r="U31" s="23" t="str">
        <f t="shared" si="1"/>
        <v>Sin Competencia del Municipio</v>
      </c>
      <c r="V31" s="124" t="s">
        <v>93</v>
      </c>
      <c r="W31" s="45">
        <f>F23a_F23b_Trimestres17_16_15!R32</f>
        <v>42767</v>
      </c>
      <c r="X31" s="45">
        <f>F23a_F23b_Trimestres17_16_15!S32</f>
        <v>42855</v>
      </c>
      <c r="Y31" s="44">
        <f>F23a_F23b_Trimestres17_16_15!M32</f>
        <v>348000</v>
      </c>
      <c r="Z31" s="44">
        <f>F23a_F23b_Trimestres17_16_15!AM32</f>
        <v>348000</v>
      </c>
      <c r="AA31" s="23" t="str">
        <f>F23a_F23b_Trimestres17_16_15!BA32</f>
        <v>2436, 2460, 2486</v>
      </c>
      <c r="AB31" s="16" t="s">
        <v>674</v>
      </c>
    </row>
    <row r="32" spans="2:28" s="78" customFormat="1" ht="52.5" x14ac:dyDescent="0.25">
      <c r="B32" s="124">
        <v>2017</v>
      </c>
      <c r="C32" s="124" t="s">
        <v>803</v>
      </c>
      <c r="D32" s="124" t="s">
        <v>87</v>
      </c>
      <c r="E32" s="23" t="s">
        <v>234</v>
      </c>
      <c r="F32" s="124" t="s">
        <v>182</v>
      </c>
      <c r="G32" s="124" t="s">
        <v>183</v>
      </c>
      <c r="H32" s="124" t="str">
        <f>F23a_F23b_Trimestres17_16_15!AJ33</f>
        <v>Servicios de Difusión de mensajes, programas, actividades y Campañas del H. Ayuntamiento de Morelia.</v>
      </c>
      <c r="I32" s="124" t="str">
        <f>F23a_F23b_Trimestres17_16_15!N33</f>
        <v>SA/DCS/S/71/2017</v>
      </c>
      <c r="J32" s="124" t="str">
        <f>F23a_F23b_Trimestres17_16_15!O33</f>
        <v>Secretaría de Administración</v>
      </c>
      <c r="K32" s="124" t="s">
        <v>88</v>
      </c>
      <c r="L32" s="124" t="s">
        <v>81</v>
      </c>
      <c r="M32" s="124" t="s">
        <v>90</v>
      </c>
      <c r="N32" s="124" t="s">
        <v>81</v>
      </c>
      <c r="O32" s="124" t="s">
        <v>91</v>
      </c>
      <c r="P32" s="124" t="s">
        <v>82</v>
      </c>
      <c r="Q32" s="124" t="s">
        <v>92</v>
      </c>
      <c r="R32" s="124" t="str">
        <f>F23a_F23b_Trimestres17_16_15!Y33</f>
        <v>Servicios y Asesoría Publicitaria Siglo XXI S.A de C.V</v>
      </c>
      <c r="S32" s="124" t="str">
        <f t="shared" si="0"/>
        <v>Servicios y Asesoría Publicitaria Siglo XXI S.A de C.V</v>
      </c>
      <c r="T32" s="19" t="str">
        <f>F23a_F23b_Trimestres17_16_15!AG33</f>
        <v>Amplia Cobertura Mediática en el Municipio</v>
      </c>
      <c r="U32" s="23" t="str">
        <f t="shared" si="1"/>
        <v>Sin Competencia del Municipio</v>
      </c>
      <c r="V32" s="124" t="s">
        <v>93</v>
      </c>
      <c r="W32" s="45">
        <f>F23a_F23b_Trimestres17_16_15!R33</f>
        <v>42736</v>
      </c>
      <c r="X32" s="45">
        <f>F23a_F23b_Trimestres17_16_15!S33</f>
        <v>42916</v>
      </c>
      <c r="Y32" s="44">
        <f>F23a_F23b_Trimestres17_16_15!M33</f>
        <v>300000</v>
      </c>
      <c r="Z32" s="44">
        <f>F23a_F23b_Trimestres17_16_15!AM33</f>
        <v>300000</v>
      </c>
      <c r="AA32" s="23" t="str">
        <f>F23a_F23b_Trimestres17_16_15!BA33</f>
        <v>103, 104, 107, 109, 111, 113</v>
      </c>
      <c r="AB32" s="124" t="s">
        <v>252</v>
      </c>
    </row>
    <row r="33" spans="2:28" s="78" customFormat="1" ht="52.5" x14ac:dyDescent="0.25">
      <c r="B33" s="124">
        <v>2017</v>
      </c>
      <c r="C33" s="124" t="s">
        <v>755</v>
      </c>
      <c r="D33" s="124" t="s">
        <v>87</v>
      </c>
      <c r="E33" s="23" t="s">
        <v>234</v>
      </c>
      <c r="F33" s="124" t="s">
        <v>182</v>
      </c>
      <c r="G33" s="124" t="s">
        <v>183</v>
      </c>
      <c r="H33" s="124" t="str">
        <f>F23a_F23b_Trimestres17_16_15!AJ34</f>
        <v>Servicios de Difusión de mensajes, programas, actividades y Campañas del H. Ayuntamiento de Morelia.</v>
      </c>
      <c r="I33" s="124" t="str">
        <f>F23a_F23b_Trimestres17_16_15!N34</f>
        <v>SA/DCS/S/72/2017</v>
      </c>
      <c r="J33" s="124" t="str">
        <f>F23a_F23b_Trimestres17_16_15!O34</f>
        <v>Secretaría de Administración</v>
      </c>
      <c r="K33" s="124" t="s">
        <v>88</v>
      </c>
      <c r="L33" s="124" t="s">
        <v>81</v>
      </c>
      <c r="M33" s="124" t="s">
        <v>90</v>
      </c>
      <c r="N33" s="124" t="s">
        <v>81</v>
      </c>
      <c r="O33" s="124" t="s">
        <v>91</v>
      </c>
      <c r="P33" s="124" t="s">
        <v>82</v>
      </c>
      <c r="Q33" s="124" t="s">
        <v>92</v>
      </c>
      <c r="R33" s="124" t="str">
        <f>F23a_F23b_Trimestres17_16_15!Y34</f>
        <v>Servicios y Asesoría Publicitaria Siglo XXI S.A de C.V</v>
      </c>
      <c r="S33" s="124" t="str">
        <f t="shared" si="0"/>
        <v>Servicios y Asesoría Publicitaria Siglo XXI S.A de C.V</v>
      </c>
      <c r="T33" s="19" t="str">
        <f>F23a_F23b_Trimestres17_16_15!AG34</f>
        <v>Amplia Cobertura Mediática en el Municipio</v>
      </c>
      <c r="U33" s="23" t="str">
        <f t="shared" si="1"/>
        <v>Sin Competencia del Municipio</v>
      </c>
      <c r="V33" s="124" t="s">
        <v>93</v>
      </c>
      <c r="W33" s="45">
        <f>F23a_F23b_Trimestres17_16_15!R34</f>
        <v>42917</v>
      </c>
      <c r="X33" s="45">
        <f>F23a_F23b_Trimestres17_16_15!S34</f>
        <v>43100</v>
      </c>
      <c r="Y33" s="44">
        <f>F23a_F23b_Trimestres17_16_15!M34</f>
        <v>300000</v>
      </c>
      <c r="Z33" s="44">
        <f>F23a_F23b_Trimestres17_16_15!AM34</f>
        <v>200000</v>
      </c>
      <c r="AA33" s="23" t="str">
        <f>F23a_F23b_Trimestres17_16_15!BA34</f>
        <v>115, 117, 122, 125</v>
      </c>
      <c r="AB33" s="124" t="s">
        <v>252</v>
      </c>
    </row>
    <row r="34" spans="2:28" s="78" customFormat="1" ht="31.5" x14ac:dyDescent="0.25">
      <c r="B34" s="124">
        <v>2017</v>
      </c>
      <c r="C34" s="124" t="s">
        <v>808</v>
      </c>
      <c r="D34" s="124" t="s">
        <v>87</v>
      </c>
      <c r="E34" s="23" t="s">
        <v>234</v>
      </c>
      <c r="F34" s="124" t="s">
        <v>143</v>
      </c>
      <c r="G34" s="124" t="s">
        <v>144</v>
      </c>
      <c r="H34" s="124" t="str">
        <f>F23a_F23b_Trimestres17_16_15!AJ35</f>
        <v>Servicios de Difusión de mensajes, programas, actividades y Campañas del H. Ayuntamiento de Morelia.</v>
      </c>
      <c r="I34" s="124" t="str">
        <f>F23a_F23b_Trimestres17_16_15!N35</f>
        <v>SA/DCS/S/83/2017</v>
      </c>
      <c r="J34" s="124" t="str">
        <f>F23a_F23b_Trimestres17_16_15!O35</f>
        <v>Secretaría de Administración</v>
      </c>
      <c r="K34" s="124" t="s">
        <v>88</v>
      </c>
      <c r="L34" s="124" t="s">
        <v>81</v>
      </c>
      <c r="M34" s="124" t="s">
        <v>90</v>
      </c>
      <c r="N34" s="124" t="s">
        <v>81</v>
      </c>
      <c r="O34" s="124" t="s">
        <v>91</v>
      </c>
      <c r="P34" s="124" t="s">
        <v>82</v>
      </c>
      <c r="Q34" s="124" t="s">
        <v>92</v>
      </c>
      <c r="R34" s="124" t="str">
        <f>F23a_F23b_Trimestres17_16_15!Y35</f>
        <v>N/D</v>
      </c>
      <c r="S34" s="124" t="str">
        <f t="shared" si="0"/>
        <v>N/D</v>
      </c>
      <c r="T34" s="19" t="str">
        <f>F23a_F23b_Trimestres17_16_15!AG35</f>
        <v>Amplia Cobertura Mediática en el Municipio</v>
      </c>
      <c r="U34" s="23" t="str">
        <f t="shared" si="1"/>
        <v>Sin Competencia del Municipio</v>
      </c>
      <c r="V34" s="124" t="s">
        <v>93</v>
      </c>
      <c r="W34" s="45">
        <f>F23a_F23b_Trimestres17_16_15!R35</f>
        <v>42736</v>
      </c>
      <c r="X34" s="45">
        <f>F23a_F23b_Trimestres17_16_15!S35</f>
        <v>43100</v>
      </c>
      <c r="Y34" s="44">
        <f>F23a_F23b_Trimestres17_16_15!M35</f>
        <v>180000</v>
      </c>
      <c r="Z34" s="44">
        <f>F23a_F23b_Trimestres17_16_15!AM35</f>
        <v>150000</v>
      </c>
      <c r="AA34" s="23" t="str">
        <f>F23a_F23b_Trimestres17_16_15!BA35</f>
        <v>116, 117, 120, 123, 126, 131, 135, A 139, A 144, A 146</v>
      </c>
      <c r="AB34" s="16" t="s">
        <v>674</v>
      </c>
    </row>
    <row r="35" spans="2:28" s="78" customFormat="1" ht="31.5" x14ac:dyDescent="0.25">
      <c r="B35" s="124">
        <v>2017</v>
      </c>
      <c r="C35" s="124" t="s">
        <v>810</v>
      </c>
      <c r="D35" s="124" t="s">
        <v>87</v>
      </c>
      <c r="E35" s="23" t="s">
        <v>234</v>
      </c>
      <c r="F35" s="124" t="s">
        <v>143</v>
      </c>
      <c r="G35" s="124" t="s">
        <v>144</v>
      </c>
      <c r="H35" s="124" t="str">
        <f>F23a_F23b_Trimestres17_16_15!AJ36</f>
        <v>Servicios de Difusión de mensajes, programas, actividades y Campañas del H. Ayuntamiento de Morelia.</v>
      </c>
      <c r="I35" s="124" t="str">
        <f>F23a_F23b_Trimestres17_16_15!N36</f>
        <v>SA/DCS/S/75/2017</v>
      </c>
      <c r="J35" s="124" t="str">
        <f>F23a_F23b_Trimestres17_16_15!O36</f>
        <v>Secretaría de Administración</v>
      </c>
      <c r="K35" s="124" t="s">
        <v>88</v>
      </c>
      <c r="L35" s="124" t="s">
        <v>81</v>
      </c>
      <c r="M35" s="124" t="s">
        <v>90</v>
      </c>
      <c r="N35" s="124" t="s">
        <v>81</v>
      </c>
      <c r="O35" s="124" t="s">
        <v>91</v>
      </c>
      <c r="P35" s="124" t="s">
        <v>82</v>
      </c>
      <c r="Q35" s="124" t="s">
        <v>92</v>
      </c>
      <c r="R35" s="124" t="str">
        <f>F23a_F23b_Trimestres17_16_15!Y36</f>
        <v>N/D</v>
      </c>
      <c r="S35" s="124" t="str">
        <f t="shared" si="0"/>
        <v>N/D</v>
      </c>
      <c r="T35" s="19" t="str">
        <f>F23a_F23b_Trimestres17_16_15!AG36</f>
        <v>Amplia Cobertura Mediática en el Municipio</v>
      </c>
      <c r="U35" s="23" t="str">
        <f t="shared" si="1"/>
        <v>Sin Competencia del Municipio</v>
      </c>
      <c r="V35" s="124" t="s">
        <v>93</v>
      </c>
      <c r="W35" s="45">
        <f>F23a_F23b_Trimestres17_16_15!R36</f>
        <v>42795</v>
      </c>
      <c r="X35" s="45">
        <f>F23a_F23b_Trimestres17_16_15!S36</f>
        <v>43100</v>
      </c>
      <c r="Y35" s="44">
        <f>F23a_F23b_Trimestres17_16_15!M36</f>
        <v>300000</v>
      </c>
      <c r="Z35" s="44">
        <f>F23a_F23b_Trimestres17_16_15!AM36</f>
        <v>240000</v>
      </c>
      <c r="AA35" s="23" t="str">
        <f>F23a_F23b_Trimestres17_16_15!BA36</f>
        <v xml:space="preserve">B 81, B 99, B 98, B 103, B 105, B 114, B121, B127, </v>
      </c>
      <c r="AB35" s="16" t="s">
        <v>674</v>
      </c>
    </row>
    <row r="36" spans="2:28" s="78" customFormat="1" ht="52.5" x14ac:dyDescent="0.25">
      <c r="B36" s="124">
        <v>2017</v>
      </c>
      <c r="C36" s="124" t="s">
        <v>810</v>
      </c>
      <c r="D36" s="124" t="s">
        <v>87</v>
      </c>
      <c r="E36" s="23" t="s">
        <v>234</v>
      </c>
      <c r="F36" s="124" t="s">
        <v>143</v>
      </c>
      <c r="G36" s="124" t="s">
        <v>144</v>
      </c>
      <c r="H36" s="124" t="str">
        <f>F23a_F23b_Trimestres17_16_15!AJ37</f>
        <v>Servicios de Difusión del quehacer del H. Ayuntamiento de Morelia y de los bienes y servicios públicos que prestan las diferentes dependencias que lo conforman</v>
      </c>
      <c r="I36" s="124" t="str">
        <f>F23a_F23b_Trimestres17_16_15!N37</f>
        <v>SA/DCS/S/113/2017</v>
      </c>
      <c r="J36" s="124" t="str">
        <f>F23a_F23b_Trimestres17_16_15!O37</f>
        <v>Secretaría de Administración</v>
      </c>
      <c r="K36" s="124" t="s">
        <v>88</v>
      </c>
      <c r="L36" s="124" t="s">
        <v>81</v>
      </c>
      <c r="M36" s="124" t="s">
        <v>90</v>
      </c>
      <c r="N36" s="124" t="s">
        <v>81</v>
      </c>
      <c r="O36" s="124" t="s">
        <v>91</v>
      </c>
      <c r="P36" s="124" t="s">
        <v>82</v>
      </c>
      <c r="Q36" s="124" t="s">
        <v>92</v>
      </c>
      <c r="R36" s="124" t="str">
        <f>F23a_F23b_Trimestres17_16_15!Y37</f>
        <v>IMARMX S. de R.L de C.V</v>
      </c>
      <c r="S36" s="124" t="str">
        <f t="shared" si="0"/>
        <v>IMARMX S. de R.L de C.V</v>
      </c>
      <c r="T36" s="19" t="str">
        <f>F23a_F23b_Trimestres17_16_15!AG37</f>
        <v>Amplia Cobertura Mediática en el Municipio</v>
      </c>
      <c r="U36" s="23" t="str">
        <f t="shared" si="1"/>
        <v>Sin Competencia del Municipio</v>
      </c>
      <c r="V36" s="124" t="s">
        <v>93</v>
      </c>
      <c r="W36" s="45">
        <f>F23a_F23b_Trimestres17_16_15!R37</f>
        <v>42795</v>
      </c>
      <c r="X36" s="45">
        <f>F23a_F23b_Trimestres17_16_15!S37</f>
        <v>43100</v>
      </c>
      <c r="Y36" s="44">
        <f>F23a_F23b_Trimestres17_16_15!M37</f>
        <v>220000</v>
      </c>
      <c r="Z36" s="44">
        <f>F23a_F23b_Trimestres17_16_15!AM37</f>
        <v>176000</v>
      </c>
      <c r="AA36" s="23" t="s">
        <v>233</v>
      </c>
      <c r="AB36" s="16" t="s">
        <v>674</v>
      </c>
    </row>
    <row r="37" spans="2:28" s="78" customFormat="1" ht="52.5" x14ac:dyDescent="0.25">
      <c r="B37" s="124">
        <v>2017</v>
      </c>
      <c r="C37" s="124" t="s">
        <v>810</v>
      </c>
      <c r="D37" s="124" t="s">
        <v>87</v>
      </c>
      <c r="E37" s="23" t="s">
        <v>234</v>
      </c>
      <c r="F37" s="124" t="s">
        <v>143</v>
      </c>
      <c r="G37" s="124" t="s">
        <v>144</v>
      </c>
      <c r="H37" s="124" t="str">
        <f>F23a_F23b_Trimestres17_16_15!AJ38</f>
        <v>Servicios de dar a Conocer a la Ciudadanía de Morelia en general, las acciones, programas y campañas realizadas por el H. Ayuntamiento en favor de los Morelianos.</v>
      </c>
      <c r="I37" s="124" t="str">
        <f>F23a_F23b_Trimestres17_16_15!N38</f>
        <v>SA/DCS/S/106/2017</v>
      </c>
      <c r="J37" s="124" t="str">
        <f>F23a_F23b_Trimestres17_16_15!O38</f>
        <v>Secretaría de Administración</v>
      </c>
      <c r="K37" s="124" t="s">
        <v>88</v>
      </c>
      <c r="L37" s="124" t="s">
        <v>81</v>
      </c>
      <c r="M37" s="124" t="s">
        <v>90</v>
      </c>
      <c r="N37" s="124" t="s">
        <v>81</v>
      </c>
      <c r="O37" s="124" t="s">
        <v>91</v>
      </c>
      <c r="P37" s="124" t="s">
        <v>82</v>
      </c>
      <c r="Q37" s="124" t="s">
        <v>92</v>
      </c>
      <c r="R37" s="124" t="str">
        <f>F23a_F23b_Trimestres17_16_15!Y38</f>
        <v>N/D</v>
      </c>
      <c r="S37" s="124" t="str">
        <f t="shared" si="0"/>
        <v>N/D</v>
      </c>
      <c r="T37" s="19" t="str">
        <f>F23a_F23b_Trimestres17_16_15!AG38</f>
        <v>Amplia Cobertura Mediática en el Municipio</v>
      </c>
      <c r="U37" s="23" t="str">
        <f t="shared" si="1"/>
        <v>Sin Competencia del Municipio</v>
      </c>
      <c r="V37" s="124" t="s">
        <v>93</v>
      </c>
      <c r="W37" s="45">
        <f>F23a_F23b_Trimestres17_16_15!R38</f>
        <v>42795</v>
      </c>
      <c r="X37" s="45">
        <f>F23a_F23b_Trimestres17_16_15!S38</f>
        <v>43100</v>
      </c>
      <c r="Y37" s="44">
        <f>F23a_F23b_Trimestres17_16_15!M38</f>
        <v>190000</v>
      </c>
      <c r="Z37" s="44">
        <f>F23a_F23b_Trimestres17_16_15!AM38</f>
        <v>150000</v>
      </c>
      <c r="AA37" s="23" t="str">
        <f>F23a_F23b_Trimestres17_16_15!BA38</f>
        <v xml:space="preserve">8, 17, 24, 34, 47, 58, 78, 97, </v>
      </c>
      <c r="AB37" s="124" t="s">
        <v>252</v>
      </c>
    </row>
    <row r="38" spans="2:28" s="78" customFormat="1" ht="73.5" x14ac:dyDescent="0.25">
      <c r="B38" s="124">
        <v>2017</v>
      </c>
      <c r="C38" s="124" t="s">
        <v>814</v>
      </c>
      <c r="D38" s="124" t="s">
        <v>87</v>
      </c>
      <c r="E38" s="23" t="s">
        <v>234</v>
      </c>
      <c r="F38" s="124" t="s">
        <v>143</v>
      </c>
      <c r="G38" s="124" t="s">
        <v>144</v>
      </c>
      <c r="H38" s="124" t="str">
        <f>F23a_F23b_Trimestres17_16_15!AJ39</f>
        <v>Difusión de mensajes sobre programas y actividades del Ayuntamiento de Morelia.</v>
      </c>
      <c r="I38" s="124" t="str">
        <f>F23a_F23b_Trimestres17_16_15!N39</f>
        <v>TMMEJ/COT/DCS/022/2017</v>
      </c>
      <c r="J38" s="124" t="str">
        <f>F23a_F23b_Trimestres17_16_15!O39</f>
        <v>Tesorería Municipal</v>
      </c>
      <c r="K38" s="124" t="s">
        <v>88</v>
      </c>
      <c r="L38" s="124" t="s">
        <v>81</v>
      </c>
      <c r="M38" s="124" t="s">
        <v>90</v>
      </c>
      <c r="N38" s="124" t="s">
        <v>81</v>
      </c>
      <c r="O38" s="124" t="s">
        <v>91</v>
      </c>
      <c r="P38" s="124" t="s">
        <v>82</v>
      </c>
      <c r="Q38" s="124" t="s">
        <v>92</v>
      </c>
      <c r="R38" s="124" t="str">
        <f>F23a_F23b_Trimestres17_16_15!Y39</f>
        <v>N/D</v>
      </c>
      <c r="S38" s="124" t="str">
        <f t="shared" si="0"/>
        <v>N/D</v>
      </c>
      <c r="T38" s="19" t="str">
        <f>F23a_F23b_Trimestres17_16_15!AG39</f>
        <v>Amplia Cobertura Mediática en el Municipio</v>
      </c>
      <c r="U38" s="23" t="str">
        <f t="shared" si="1"/>
        <v>Sin Competencia del Municipio</v>
      </c>
      <c r="V38" s="124" t="s">
        <v>93</v>
      </c>
      <c r="W38" s="45">
        <f>F23a_F23b_Trimestres17_16_15!R39</f>
        <v>42828</v>
      </c>
      <c r="X38" s="45">
        <f>F23a_F23b_Trimestres17_16_15!S39</f>
        <v>43100</v>
      </c>
      <c r="Y38" s="44">
        <f>F23a_F23b_Trimestres17_16_15!M39</f>
        <v>81000</v>
      </c>
      <c r="Z38" s="44">
        <f>F23a_F23b_Trimestres17_16_15!AM39</f>
        <v>63000</v>
      </c>
      <c r="AA38" s="23" t="str">
        <f>F23a_F23b_Trimestres17_16_15!BA39</f>
        <v xml:space="preserve">40CD31538D, C9AC17B88D18, 1D6A7DD557ED, 878650AF9704, 11F95F098D7F, A49EE01B7B00, ED948310B030, </v>
      </c>
      <c r="AB38" s="124" t="s">
        <v>252</v>
      </c>
    </row>
    <row r="39" spans="2:28" s="78" customFormat="1" ht="31.5" x14ac:dyDescent="0.25">
      <c r="B39" s="124">
        <v>2017</v>
      </c>
      <c r="C39" s="124" t="s">
        <v>816</v>
      </c>
      <c r="D39" s="124" t="s">
        <v>87</v>
      </c>
      <c r="E39" s="23" t="s">
        <v>234</v>
      </c>
      <c r="F39" s="124" t="s">
        <v>143</v>
      </c>
      <c r="G39" s="124" t="s">
        <v>144</v>
      </c>
      <c r="H39" s="124" t="str">
        <f>F23a_F23b_Trimestres17_16_15!AJ40</f>
        <v>Difusión de mensajes sobre programas y actividades del Ayuntamiento de Morelia, en medios electrónicos.</v>
      </c>
      <c r="I39" s="124" t="str">
        <f>F23a_F23b_Trimestres17_16_15!N40</f>
        <v>TMMEJ/COT/DCS/045/2017</v>
      </c>
      <c r="J39" s="124" t="str">
        <f>F23a_F23b_Trimestres17_16_15!O40</f>
        <v>Tesorería Municipal</v>
      </c>
      <c r="K39" s="124" t="s">
        <v>88</v>
      </c>
      <c r="L39" s="124" t="s">
        <v>81</v>
      </c>
      <c r="M39" s="124" t="s">
        <v>90</v>
      </c>
      <c r="N39" s="124" t="s">
        <v>81</v>
      </c>
      <c r="O39" s="124" t="s">
        <v>91</v>
      </c>
      <c r="P39" s="124" t="s">
        <v>82</v>
      </c>
      <c r="Q39" s="124" t="s">
        <v>92</v>
      </c>
      <c r="R39" s="124" t="str">
        <f>F23a_F23b_Trimestres17_16_15!Y40</f>
        <v>Editorial Acueducto S.A de C.V</v>
      </c>
      <c r="S39" s="124" t="str">
        <f t="shared" si="0"/>
        <v>Editorial Acueducto S.A de C.V</v>
      </c>
      <c r="T39" s="19" t="str">
        <f>F23a_F23b_Trimestres17_16_15!AG40</f>
        <v>Amplia Cobertura Mediática en el Municipio</v>
      </c>
      <c r="U39" s="23" t="str">
        <f t="shared" si="1"/>
        <v>Sin Competencia del Municipio</v>
      </c>
      <c r="V39" s="124" t="s">
        <v>93</v>
      </c>
      <c r="W39" s="45">
        <f>F23a_F23b_Trimestres17_16_15!R40</f>
        <v>42856</v>
      </c>
      <c r="X39" s="45">
        <f>F23a_F23b_Trimestres17_16_15!S40</f>
        <v>43100</v>
      </c>
      <c r="Y39" s="44">
        <f>F23a_F23b_Trimestres17_16_15!M40</f>
        <v>56000</v>
      </c>
      <c r="Z39" s="44">
        <f>F23a_F23b_Trimestres17_16_15!AM40</f>
        <v>35000</v>
      </c>
      <c r="AA39" s="23" t="str">
        <f>F23a_F23b_Trimestres17_16_15!BA40</f>
        <v xml:space="preserve">18, 20, 30, 40, 51, </v>
      </c>
      <c r="AB39" s="16" t="s">
        <v>674</v>
      </c>
    </row>
    <row r="40" spans="2:28" s="78" customFormat="1" ht="63" x14ac:dyDescent="0.25">
      <c r="B40" s="124">
        <v>2017</v>
      </c>
      <c r="C40" s="124" t="s">
        <v>816</v>
      </c>
      <c r="D40" s="124" t="s">
        <v>87</v>
      </c>
      <c r="E40" s="23" t="s">
        <v>234</v>
      </c>
      <c r="F40" s="124" t="s">
        <v>143</v>
      </c>
      <c r="G40" s="124" t="s">
        <v>144</v>
      </c>
      <c r="H40" s="124" t="str">
        <f>F23a_F23b_Trimestres17_16_15!AJ41</f>
        <v>Servicios de difusión de mensajes sobre programas y actividades del Ayuntamiento de Morelia, en medios electrónicos.</v>
      </c>
      <c r="I40" s="124" t="str">
        <f>F23a_F23b_Trimestres17_16_15!N41</f>
        <v>TMMEJ/COT/DCS/046/2017</v>
      </c>
      <c r="J40" s="124" t="str">
        <f>F23a_F23b_Trimestres17_16_15!O41</f>
        <v>Tesorería Municipal</v>
      </c>
      <c r="K40" s="124" t="s">
        <v>88</v>
      </c>
      <c r="L40" s="124" t="s">
        <v>81</v>
      </c>
      <c r="M40" s="124" t="s">
        <v>90</v>
      </c>
      <c r="N40" s="124" t="s">
        <v>81</v>
      </c>
      <c r="O40" s="124" t="s">
        <v>91</v>
      </c>
      <c r="P40" s="124" t="s">
        <v>82</v>
      </c>
      <c r="Q40" s="124" t="s">
        <v>92</v>
      </c>
      <c r="R40" s="124" t="str">
        <f>F23a_F23b_Trimestres17_16_15!Y41</f>
        <v>Garvel Multimedia S.A de C.V</v>
      </c>
      <c r="S40" s="124" t="str">
        <f t="shared" si="0"/>
        <v>Garvel Multimedia S.A de C.V</v>
      </c>
      <c r="T40" s="19" t="str">
        <f>F23a_F23b_Trimestres17_16_15!AG41</f>
        <v>Amplia Cobertura Mediática en el Municipio</v>
      </c>
      <c r="U40" s="23" t="str">
        <f t="shared" si="1"/>
        <v>Sin Competencia del Municipio</v>
      </c>
      <c r="V40" s="124" t="s">
        <v>93</v>
      </c>
      <c r="W40" s="45">
        <f>F23a_F23b_Trimestres17_16_15!R41</f>
        <v>42856</v>
      </c>
      <c r="X40" s="45">
        <f>F23a_F23b_Trimestres17_16_15!S41</f>
        <v>43100</v>
      </c>
      <c r="Y40" s="44">
        <f>F23a_F23b_Trimestres17_16_15!M41</f>
        <v>80000</v>
      </c>
      <c r="Z40" s="44">
        <f>F23a_F23b_Trimestres17_16_15!AM41</f>
        <v>60000</v>
      </c>
      <c r="AA40" s="23" t="str">
        <f>F23a_F23b_Trimestres17_16_15!BA41</f>
        <v xml:space="preserve">C6670B926C88, 37FB70940A56, A2CB3191BB71, F452C57EAAC7, 47151A09E6D2, 5F129FBDA795, </v>
      </c>
      <c r="AB40" s="16" t="s">
        <v>674</v>
      </c>
    </row>
    <row r="41" spans="2:28" s="78" customFormat="1" ht="52.5" x14ac:dyDescent="0.25">
      <c r="B41" s="124">
        <v>2017</v>
      </c>
      <c r="C41" s="124" t="s">
        <v>801</v>
      </c>
      <c r="D41" s="124" t="s">
        <v>87</v>
      </c>
      <c r="E41" s="23" t="s">
        <v>234</v>
      </c>
      <c r="F41" s="124" t="s">
        <v>143</v>
      </c>
      <c r="G41" s="124" t="s">
        <v>144</v>
      </c>
      <c r="H41" s="124" t="str">
        <f>F23a_F23b_Trimestres17_16_15!AJ42</f>
        <v>Difusión de mensajes sobre programas y actividades del Ayuntamiento de Morelia, en medio electrónico.</v>
      </c>
      <c r="I41" s="124" t="str">
        <f>F23a_F23b_Trimestres17_16_15!N42</f>
        <v>TMMEJ/COT/DCS/043/2017</v>
      </c>
      <c r="J41" s="124" t="str">
        <f>F23a_F23b_Trimestres17_16_15!O42</f>
        <v>Tesorería Municipal</v>
      </c>
      <c r="K41" s="124" t="s">
        <v>88</v>
      </c>
      <c r="L41" s="124" t="s">
        <v>81</v>
      </c>
      <c r="M41" s="124" t="s">
        <v>90</v>
      </c>
      <c r="N41" s="124" t="s">
        <v>81</v>
      </c>
      <c r="O41" s="124" t="s">
        <v>91</v>
      </c>
      <c r="P41" s="124" t="s">
        <v>82</v>
      </c>
      <c r="Q41" s="124" t="s">
        <v>92</v>
      </c>
      <c r="R41" s="124" t="str">
        <f>F23a_F23b_Trimestres17_16_15!Y42</f>
        <v>N/D</v>
      </c>
      <c r="S41" s="124" t="str">
        <f t="shared" si="0"/>
        <v>N/D</v>
      </c>
      <c r="T41" s="19" t="str">
        <f>F23a_F23b_Trimestres17_16_15!AG42</f>
        <v>Amplia Cobertura Mediática en el Municipio</v>
      </c>
      <c r="U41" s="23" t="str">
        <f t="shared" si="1"/>
        <v>Sin Competencia del Municipio</v>
      </c>
      <c r="V41" s="124" t="s">
        <v>93</v>
      </c>
      <c r="W41" s="45">
        <f>F23a_F23b_Trimestres17_16_15!R42</f>
        <v>42887</v>
      </c>
      <c r="X41" s="45">
        <f>F23a_F23b_Trimestres17_16_15!S42</f>
        <v>43100</v>
      </c>
      <c r="Y41" s="44">
        <f>F23a_F23b_Trimestres17_16_15!M42</f>
        <v>39200</v>
      </c>
      <c r="Z41" s="44">
        <f>F23a_F23b_Trimestres17_16_15!AM42</f>
        <v>28000</v>
      </c>
      <c r="AA41" s="23" t="str">
        <f>F23a_F23b_Trimestres17_16_15!BA42</f>
        <v xml:space="preserve">9D70B6CBAFAC, 98D23BE1B6EB, B110CB98BC8F, 079433CA00A6, 8D0D0E0DFB9C, </v>
      </c>
      <c r="AB41" s="16" t="s">
        <v>674</v>
      </c>
    </row>
    <row r="42" spans="2:28" s="78" customFormat="1" ht="31.5" x14ac:dyDescent="0.25">
      <c r="B42" s="124">
        <v>2017</v>
      </c>
      <c r="C42" s="124" t="s">
        <v>821</v>
      </c>
      <c r="D42" s="124" t="s">
        <v>87</v>
      </c>
      <c r="E42" s="23" t="s">
        <v>234</v>
      </c>
      <c r="F42" s="124" t="s">
        <v>143</v>
      </c>
      <c r="G42" s="124" t="s">
        <v>144</v>
      </c>
      <c r="H42" s="124" t="str">
        <f>F23a_F23b_Trimestres17_16_15!AJ43</f>
        <v>Difusión de mensajes sobre programas y actividades del Ayuntamiento de Morelia, en medio electrónico.</v>
      </c>
      <c r="I42" s="124" t="str">
        <f>F23a_F23b_Trimestres17_16_15!N43</f>
        <v>SA/DCS/S/044/2017</v>
      </c>
      <c r="J42" s="124" t="str">
        <f>F23a_F23b_Trimestres17_16_15!O43</f>
        <v>Tesorería Municipal</v>
      </c>
      <c r="K42" s="124" t="s">
        <v>88</v>
      </c>
      <c r="L42" s="124" t="s">
        <v>81</v>
      </c>
      <c r="M42" s="124" t="s">
        <v>90</v>
      </c>
      <c r="N42" s="124" t="s">
        <v>81</v>
      </c>
      <c r="O42" s="124" t="s">
        <v>91</v>
      </c>
      <c r="P42" s="124" t="s">
        <v>82</v>
      </c>
      <c r="Q42" s="124" t="s">
        <v>92</v>
      </c>
      <c r="R42" s="124" t="str">
        <f>F23a_F23b_Trimestres17_16_15!Y43</f>
        <v>N/D</v>
      </c>
      <c r="S42" s="124" t="str">
        <f t="shared" si="0"/>
        <v>N/D</v>
      </c>
      <c r="T42" s="19" t="str">
        <f>F23a_F23b_Trimestres17_16_15!AG43</f>
        <v>Amplia Cobertura Mediática en el Municipio</v>
      </c>
      <c r="U42" s="23" t="str">
        <f t="shared" si="1"/>
        <v>Sin Competencia del Municipio</v>
      </c>
      <c r="V42" s="124" t="s">
        <v>93</v>
      </c>
      <c r="W42" s="45">
        <f>F23a_F23b_Trimestres17_16_15!R43</f>
        <v>42887</v>
      </c>
      <c r="X42" s="45">
        <f>F23a_F23b_Trimestres17_16_15!S43</f>
        <v>42978</v>
      </c>
      <c r="Y42" s="44">
        <f>F23a_F23b_Trimestres17_16_15!M43</f>
        <v>30000</v>
      </c>
      <c r="Z42" s="44">
        <f>F23a_F23b_Trimestres17_16_15!AM43</f>
        <v>30000</v>
      </c>
      <c r="AA42" s="23" t="str">
        <f>F23a_F23b_Trimestres17_16_15!BA43</f>
        <v xml:space="preserve">CB8142D03F92, A8, A20, </v>
      </c>
      <c r="AB42" s="16" t="s">
        <v>674</v>
      </c>
    </row>
    <row r="43" spans="2:28" s="78" customFormat="1" ht="31.5" x14ac:dyDescent="0.25">
      <c r="B43" s="124">
        <v>2017</v>
      </c>
      <c r="C43" s="124" t="s">
        <v>816</v>
      </c>
      <c r="D43" s="124" t="s">
        <v>87</v>
      </c>
      <c r="E43" s="23" t="s">
        <v>234</v>
      </c>
      <c r="F43" s="124" t="s">
        <v>143</v>
      </c>
      <c r="G43" s="124" t="s">
        <v>144</v>
      </c>
      <c r="H43" s="124" t="str">
        <f>F23a_F23b_Trimestres17_16_15!AJ44</f>
        <v>Servicios de Difusión de mensajes sobre programas y actividades del Ayuntamiento.</v>
      </c>
      <c r="I43" s="124" t="str">
        <f>F23a_F23b_Trimestres17_16_15!N44</f>
        <v>TMMEJ/COT/DCS/019/2017</v>
      </c>
      <c r="J43" s="124" t="str">
        <f>F23a_F23b_Trimestres17_16_15!O44</f>
        <v>Tesorería Municipal</v>
      </c>
      <c r="K43" s="124" t="s">
        <v>88</v>
      </c>
      <c r="L43" s="124" t="s">
        <v>81</v>
      </c>
      <c r="M43" s="124" t="s">
        <v>90</v>
      </c>
      <c r="N43" s="124" t="s">
        <v>81</v>
      </c>
      <c r="O43" s="124" t="s">
        <v>91</v>
      </c>
      <c r="P43" s="124" t="s">
        <v>82</v>
      </c>
      <c r="Q43" s="124" t="s">
        <v>92</v>
      </c>
      <c r="R43" s="124" t="str">
        <f>F23a_F23b_Trimestres17_16_15!Y44</f>
        <v>N/D</v>
      </c>
      <c r="S43" s="124" t="str">
        <f t="shared" si="0"/>
        <v>N/D</v>
      </c>
      <c r="T43" s="19" t="str">
        <f>F23a_F23b_Trimestres17_16_15!AG44</f>
        <v>Amplia Cobertura Mediática en el Municipio</v>
      </c>
      <c r="U43" s="23" t="str">
        <f t="shared" si="1"/>
        <v>Sin Competencia del Municipio</v>
      </c>
      <c r="V43" s="124" t="s">
        <v>93</v>
      </c>
      <c r="W43" s="45">
        <f>F23a_F23b_Trimestres17_16_15!R44</f>
        <v>42857</v>
      </c>
      <c r="X43" s="45">
        <f>F23a_F23b_Trimestres17_16_15!S44</f>
        <v>43100</v>
      </c>
      <c r="Y43" s="44">
        <f>F23a_F23b_Trimestres17_16_15!M44</f>
        <v>56000</v>
      </c>
      <c r="Z43" s="44">
        <f>F23a_F23b_Trimestres17_16_15!AM44</f>
        <v>42000</v>
      </c>
      <c r="AA43" s="23" t="str">
        <f>F23a_F23b_Trimestres17_16_15!BA44</f>
        <v>363, 381, 400, 435, 462, 491,</v>
      </c>
      <c r="AB43" s="16" t="s">
        <v>674</v>
      </c>
    </row>
    <row r="44" spans="2:28" s="78" customFormat="1" ht="31.5" x14ac:dyDescent="0.25">
      <c r="B44" s="124">
        <v>2017</v>
      </c>
      <c r="C44" s="124" t="s">
        <v>810</v>
      </c>
      <c r="D44" s="124" t="s">
        <v>87</v>
      </c>
      <c r="E44" s="23" t="s">
        <v>234</v>
      </c>
      <c r="F44" s="124" t="s">
        <v>143</v>
      </c>
      <c r="G44" s="124" t="s">
        <v>144</v>
      </c>
      <c r="H44" s="124" t="str">
        <f>F23a_F23b_Trimestres17_16_15!AJ45</f>
        <v>Difusión de mensajes sobre programas y actividades del Ayuntamiento de Morelia, en medio electrónico.</v>
      </c>
      <c r="I44" s="124" t="str">
        <f>F23a_F23b_Trimestres17_16_15!N45</f>
        <v>TMMEJ/COT/DCS/023/2017</v>
      </c>
      <c r="J44" s="124" t="str">
        <f>F23a_F23b_Trimestres17_16_15!O45</f>
        <v>Tesorería Municipal</v>
      </c>
      <c r="K44" s="124" t="s">
        <v>88</v>
      </c>
      <c r="L44" s="124" t="s">
        <v>81</v>
      </c>
      <c r="M44" s="124" t="s">
        <v>90</v>
      </c>
      <c r="N44" s="124" t="s">
        <v>81</v>
      </c>
      <c r="O44" s="124" t="s">
        <v>91</v>
      </c>
      <c r="P44" s="124" t="s">
        <v>82</v>
      </c>
      <c r="Q44" s="124" t="s">
        <v>92</v>
      </c>
      <c r="R44" s="124" t="str">
        <f>F23a_F23b_Trimestres17_16_15!Y45</f>
        <v>N/D</v>
      </c>
      <c r="S44" s="124" t="str">
        <f t="shared" si="0"/>
        <v>N/D</v>
      </c>
      <c r="T44" s="19" t="str">
        <f>F23a_F23b_Trimestres17_16_15!AG45</f>
        <v>Amplia Cobertura Mediática en el Municipio</v>
      </c>
      <c r="U44" s="23" t="str">
        <f t="shared" si="1"/>
        <v>Sin Competencia del Municipio</v>
      </c>
      <c r="V44" s="124" t="s">
        <v>93</v>
      </c>
      <c r="W44" s="45">
        <f>F23a_F23b_Trimestres17_16_15!R45</f>
        <v>42795</v>
      </c>
      <c r="X44" s="45">
        <f>F23a_F23b_Trimestres17_16_15!S45</f>
        <v>43100</v>
      </c>
      <c r="Y44" s="44">
        <f>F23a_F23b_Trimestres17_16_15!M45</f>
        <v>154300</v>
      </c>
      <c r="Z44" s="44">
        <f>F23a_F23b_Trimestres17_16_15!AM45</f>
        <v>120500</v>
      </c>
      <c r="AA44" s="23" t="str">
        <f>F23a_F23b_Trimestres17_16_15!BA45</f>
        <v xml:space="preserve">A 396, A 405, A 411, A 432, A 442, A 445, A 455, A 466, </v>
      </c>
      <c r="AB44" s="16" t="s">
        <v>674</v>
      </c>
    </row>
    <row r="45" spans="2:28" s="78" customFormat="1" ht="31.5" x14ac:dyDescent="0.25">
      <c r="B45" s="124">
        <v>2017</v>
      </c>
      <c r="C45" s="124" t="s">
        <v>816</v>
      </c>
      <c r="D45" s="124" t="s">
        <v>87</v>
      </c>
      <c r="E45" s="23" t="s">
        <v>234</v>
      </c>
      <c r="F45" s="124" t="s">
        <v>143</v>
      </c>
      <c r="G45" s="124" t="s">
        <v>144</v>
      </c>
      <c r="H45" s="124" t="str">
        <f>F23a_F23b_Trimestres17_16_15!AJ46</f>
        <v>Servicios de Difusión de mensajes sobre programas y actividades del Ayuntamiento.</v>
      </c>
      <c r="I45" s="124" t="str">
        <f>F23a_F23b_Trimestres17_16_15!N46</f>
        <v>TMMEJ/COT/DCS/020/2017</v>
      </c>
      <c r="J45" s="124" t="str">
        <f>F23a_F23b_Trimestres17_16_15!O46</f>
        <v>Tesorería Municipal</v>
      </c>
      <c r="K45" s="124" t="s">
        <v>88</v>
      </c>
      <c r="L45" s="124" t="s">
        <v>81</v>
      </c>
      <c r="M45" s="124" t="s">
        <v>90</v>
      </c>
      <c r="N45" s="124" t="s">
        <v>81</v>
      </c>
      <c r="O45" s="124" t="s">
        <v>91</v>
      </c>
      <c r="P45" s="124" t="s">
        <v>82</v>
      </c>
      <c r="Q45" s="124" t="s">
        <v>92</v>
      </c>
      <c r="R45" s="124" t="str">
        <f>F23a_F23b_Trimestres17_16_15!Y46</f>
        <v>N/D</v>
      </c>
      <c r="S45" s="124" t="str">
        <f t="shared" si="0"/>
        <v>N/D</v>
      </c>
      <c r="T45" s="19" t="str">
        <f>F23a_F23b_Trimestres17_16_15!AG46</f>
        <v>Amplia Cobertura Mediática en el Municipio</v>
      </c>
      <c r="U45" s="23" t="str">
        <f t="shared" si="1"/>
        <v>Sin Competencia del Municipio</v>
      </c>
      <c r="V45" s="124" t="s">
        <v>93</v>
      </c>
      <c r="W45" s="45">
        <f>F23a_F23b_Trimestres17_16_15!R46</f>
        <v>42857</v>
      </c>
      <c r="X45" s="45">
        <f>F23a_F23b_Trimestres17_16_15!S46</f>
        <v>43100</v>
      </c>
      <c r="Y45" s="44">
        <f>F23a_F23b_Trimestres17_16_15!M46</f>
        <v>80000</v>
      </c>
      <c r="Z45" s="44">
        <f>F23a_F23b_Trimestres17_16_15!AM46</f>
        <v>60000</v>
      </c>
      <c r="AA45" s="23" t="str">
        <f>F23a_F23b_Trimestres17_16_15!BA46</f>
        <v xml:space="preserve">67A4854FD838, 15, 17, 12, 9d96164ece97, 1 22, </v>
      </c>
      <c r="AB45" s="16" t="s">
        <v>674</v>
      </c>
    </row>
    <row r="46" spans="2:28" s="78" customFormat="1" ht="63" x14ac:dyDescent="0.25">
      <c r="B46" s="124">
        <v>2017</v>
      </c>
      <c r="C46" s="124" t="s">
        <v>780</v>
      </c>
      <c r="D46" s="124" t="s">
        <v>87</v>
      </c>
      <c r="E46" s="23" t="s">
        <v>234</v>
      </c>
      <c r="F46" s="124" t="s">
        <v>343</v>
      </c>
      <c r="G46" s="124" t="s">
        <v>343</v>
      </c>
      <c r="H46" s="124" t="str">
        <f>F23a_F23b_Trimestres17_16_15!AJ47</f>
        <v>Elaboración de 11 once anuncios de espectaculares y 15 vallas publicitarias con su respectivo montaje sobre las campañas de seguridad, obras y peatonalización realizadas por el Ayuntamiento de Morelia.</v>
      </c>
      <c r="I46" s="124" t="str">
        <f>F23a_F23b_Trimestres17_16_15!N47</f>
        <v>TMMEJ/COT/DCS/066/2017</v>
      </c>
      <c r="J46" s="124" t="str">
        <f>F23a_F23b_Trimestres17_16_15!O47</f>
        <v>Tesorería Municipal</v>
      </c>
      <c r="K46" s="124" t="s">
        <v>88</v>
      </c>
      <c r="L46" s="124" t="s">
        <v>81</v>
      </c>
      <c r="M46" s="124" t="s">
        <v>90</v>
      </c>
      <c r="N46" s="124" t="s">
        <v>81</v>
      </c>
      <c r="O46" s="124" t="s">
        <v>91</v>
      </c>
      <c r="P46" s="124" t="s">
        <v>82</v>
      </c>
      <c r="Q46" s="124" t="s">
        <v>92</v>
      </c>
      <c r="R46" s="124" t="str">
        <f>F23a_F23b_Trimestres17_16_15!Y47</f>
        <v>Naranti México S.A de C.V</v>
      </c>
      <c r="S46" s="124" t="str">
        <f t="shared" si="0"/>
        <v>Naranti México S.A de C.V</v>
      </c>
      <c r="T46" s="19" t="str">
        <f>F23a_F23b_Trimestres17_16_15!AG47</f>
        <v>Amplia Cobertura Mediática en el Municipio</v>
      </c>
      <c r="U46" s="23" t="str">
        <f t="shared" si="1"/>
        <v>Sin Competencia del Municipio</v>
      </c>
      <c r="V46" s="124" t="s">
        <v>93</v>
      </c>
      <c r="W46" s="45">
        <f>F23a_F23b_Trimestres17_16_15!R47</f>
        <v>42887</v>
      </c>
      <c r="X46" s="45">
        <f>F23a_F23b_Trimestres17_16_15!S47</f>
        <v>42892</v>
      </c>
      <c r="Y46" s="44">
        <f>F23a_F23b_Trimestres17_16_15!M47</f>
        <v>123416.92</v>
      </c>
      <c r="Z46" s="44">
        <f>F23a_F23b_Trimestres17_16_15!AM47</f>
        <v>123416.92</v>
      </c>
      <c r="AA46" s="23" t="str">
        <f>F23a_F23b_Trimestres17_16_15!BA47</f>
        <v>A 2235</v>
      </c>
      <c r="AB46" s="23" t="s">
        <v>674</v>
      </c>
    </row>
    <row r="47" spans="2:28" s="78" customFormat="1" ht="31.5" x14ac:dyDescent="0.25">
      <c r="B47" s="124">
        <v>2017</v>
      </c>
      <c r="C47" s="124" t="s">
        <v>781</v>
      </c>
      <c r="D47" s="124" t="s">
        <v>87</v>
      </c>
      <c r="E47" s="23" t="s">
        <v>234</v>
      </c>
      <c r="F47" s="124" t="s">
        <v>486</v>
      </c>
      <c r="G47" s="124" t="s">
        <v>487</v>
      </c>
      <c r="H47" s="124" t="str">
        <f>F23a_F23b_Trimestres17_16_15!AJ48</f>
        <v>Servicios de Difusión de la Campaña "Reclutamiento y Fortalecimiento de la Policía de Morelia".</v>
      </c>
      <c r="I47" s="124" t="str">
        <f>F23a_F23b_Trimestres17_16_15!N48</f>
        <v>TMMEJ/COT/DCS/011/2017</v>
      </c>
      <c r="J47" s="124" t="str">
        <f>F23a_F23b_Trimestres17_16_15!O48</f>
        <v>Tesorería Municipal</v>
      </c>
      <c r="K47" s="124" t="s">
        <v>88</v>
      </c>
      <c r="L47" s="124" t="s">
        <v>81</v>
      </c>
      <c r="M47" s="124" t="s">
        <v>90</v>
      </c>
      <c r="N47" s="124" t="s">
        <v>81</v>
      </c>
      <c r="O47" s="124" t="s">
        <v>91</v>
      </c>
      <c r="P47" s="124" t="s">
        <v>82</v>
      </c>
      <c r="Q47" s="124" t="s">
        <v>92</v>
      </c>
      <c r="R47" s="124" t="str">
        <f>F23a_F23b_Trimestres17_16_15!Y48</f>
        <v>Comercializadora Publicitaria Tik S.A de C.V</v>
      </c>
      <c r="S47" s="124" t="str">
        <f t="shared" si="0"/>
        <v>Comercializadora Publicitaria Tik S.A de C.V</v>
      </c>
      <c r="T47" s="19" t="str">
        <f>F23a_F23b_Trimestres17_16_15!AG48</f>
        <v>Amplia Cobertura Mediática en el Municipio</v>
      </c>
      <c r="U47" s="23" t="str">
        <f t="shared" si="1"/>
        <v>Sin Competencia del Municipio</v>
      </c>
      <c r="V47" s="124" t="s">
        <v>93</v>
      </c>
      <c r="W47" s="45">
        <f>F23a_F23b_Trimestres17_16_15!R48</f>
        <v>42832</v>
      </c>
      <c r="X47" s="45">
        <f>F23a_F23b_Trimestres17_16_15!S48</f>
        <v>42845</v>
      </c>
      <c r="Y47" s="44">
        <f>F23a_F23b_Trimestres17_16_15!M48</f>
        <v>199314</v>
      </c>
      <c r="Z47" s="44">
        <f>F23a_F23b_Trimestres17_16_15!AM48</f>
        <v>199314</v>
      </c>
      <c r="AA47" s="23" t="str">
        <f>F23a_F23b_Trimestres17_16_15!BA48</f>
        <v>TS2558</v>
      </c>
      <c r="AB47" s="23" t="s">
        <v>674</v>
      </c>
    </row>
    <row r="48" spans="2:28" s="78" customFormat="1" ht="189" x14ac:dyDescent="0.25">
      <c r="B48" s="124">
        <v>2017</v>
      </c>
      <c r="C48" s="124" t="s">
        <v>695</v>
      </c>
      <c r="D48" s="124" t="s">
        <v>87</v>
      </c>
      <c r="E48" s="23" t="s">
        <v>234</v>
      </c>
      <c r="F48" s="124" t="s">
        <v>124</v>
      </c>
      <c r="G48" s="124" t="s">
        <v>125</v>
      </c>
      <c r="H48" s="124" t="str">
        <f>F23a_F23b_Trimestres17_16_15!AJ49</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I48" s="124" t="str">
        <f>F23a_F23b_Trimestres17_16_15!N49</f>
        <v>TMMEJ/COT/DCS/117/2017</v>
      </c>
      <c r="J48" s="124" t="str">
        <f>F23a_F23b_Trimestres17_16_15!O49</f>
        <v>Tesorería Municipal</v>
      </c>
      <c r="K48" s="124" t="s">
        <v>88</v>
      </c>
      <c r="L48" s="124" t="s">
        <v>81</v>
      </c>
      <c r="M48" s="124" t="s">
        <v>90</v>
      </c>
      <c r="N48" s="124" t="s">
        <v>81</v>
      </c>
      <c r="O48" s="124" t="s">
        <v>91</v>
      </c>
      <c r="P48" s="124" t="s">
        <v>82</v>
      </c>
      <c r="Q48" s="124" t="s">
        <v>92</v>
      </c>
      <c r="R48" s="124" t="str">
        <f>F23a_F23b_Trimestres17_16_15!Y49</f>
        <v>Radio Trenu S.A de C.V</v>
      </c>
      <c r="S48" s="124" t="str">
        <f t="shared" si="0"/>
        <v>Radio Trenu S.A de C.V</v>
      </c>
      <c r="T48" s="19" t="str">
        <f>F23a_F23b_Trimestres17_16_15!AG49</f>
        <v>Amplia Cobertura Mediática en el Municipio</v>
      </c>
      <c r="U48" s="23" t="str">
        <f t="shared" si="1"/>
        <v>Sin Competencia del Municipio</v>
      </c>
      <c r="V48" s="124" t="s">
        <v>93</v>
      </c>
      <c r="W48" s="45">
        <f>F23a_F23b_Trimestres17_16_15!R49</f>
        <v>42979</v>
      </c>
      <c r="X48" s="45">
        <f>F23a_F23b_Trimestres17_16_15!S49</f>
        <v>43008</v>
      </c>
      <c r="Y48" s="44">
        <f>F23a_F23b_Trimestres17_16_15!M49</f>
        <v>116000</v>
      </c>
      <c r="Z48" s="44">
        <f>F23a_F23b_Trimestres17_16_15!AM49</f>
        <v>116000</v>
      </c>
      <c r="AA48" s="23" t="str">
        <f>F23a_F23b_Trimestres17_16_15!BA49</f>
        <v>A 2587</v>
      </c>
      <c r="AB48" s="124" t="s">
        <v>674</v>
      </c>
    </row>
    <row r="49" spans="2:28" s="78" customFormat="1" ht="31.5" x14ac:dyDescent="0.25">
      <c r="B49" s="124">
        <v>2017</v>
      </c>
      <c r="C49" s="124" t="s">
        <v>699</v>
      </c>
      <c r="D49" s="124" t="s">
        <v>87</v>
      </c>
      <c r="E49" s="23" t="s">
        <v>234</v>
      </c>
      <c r="F49" s="124" t="s">
        <v>124</v>
      </c>
      <c r="G49" s="124" t="s">
        <v>125</v>
      </c>
      <c r="H49" s="124" t="str">
        <f>F23a_F23b_Trimestres17_16_15!AJ50</f>
        <v>Difusión de mensajes sobre programas y actividades del Ayuntamiento de Morelia, Michoacán, a través de spots de radio.</v>
      </c>
      <c r="I49" s="124" t="str">
        <f>F23a_F23b_Trimestres17_16_15!N50</f>
        <v>TMMEJ/COT/DCS/027/2017</v>
      </c>
      <c r="J49" s="124" t="str">
        <f>F23a_F23b_Trimestres17_16_15!O50</f>
        <v>Tesorería Municipal</v>
      </c>
      <c r="K49" s="124" t="s">
        <v>88</v>
      </c>
      <c r="L49" s="124" t="s">
        <v>81</v>
      </c>
      <c r="M49" s="124" t="s">
        <v>90</v>
      </c>
      <c r="N49" s="124" t="s">
        <v>81</v>
      </c>
      <c r="O49" s="124" t="s">
        <v>91</v>
      </c>
      <c r="P49" s="124" t="s">
        <v>82</v>
      </c>
      <c r="Q49" s="124" t="s">
        <v>92</v>
      </c>
      <c r="R49" s="124" t="str">
        <f>F23a_F23b_Trimestres17_16_15!Y50</f>
        <v>Centro de Medios de Michoacán S.A de C.V</v>
      </c>
      <c r="S49" s="124" t="str">
        <f t="shared" si="0"/>
        <v>Centro de Medios de Michoacán S.A de C.V</v>
      </c>
      <c r="T49" s="19" t="str">
        <f>F23a_F23b_Trimestres17_16_15!AG50</f>
        <v>Amplia Cobertura Mediática en el Municipio</v>
      </c>
      <c r="U49" s="23" t="str">
        <f t="shared" si="1"/>
        <v>Sin Competencia del Municipio</v>
      </c>
      <c r="V49" s="124" t="s">
        <v>93</v>
      </c>
      <c r="W49" s="45">
        <f>F23a_F23b_Trimestres17_16_15!R50</f>
        <v>42979</v>
      </c>
      <c r="X49" s="45">
        <f>F23a_F23b_Trimestres17_16_15!S50</f>
        <v>43100</v>
      </c>
      <c r="Y49" s="44">
        <f>F23a_F23b_Trimestres17_16_15!M50</f>
        <v>400000</v>
      </c>
      <c r="Z49" s="44">
        <f>F23a_F23b_Trimestres17_16_15!AM50</f>
        <v>200000</v>
      </c>
      <c r="AA49" s="23" t="str">
        <f>F23a_F23b_Trimestres17_16_15!BA50</f>
        <v xml:space="preserve"> A-11405 Y A-11500</v>
      </c>
      <c r="AB49" s="124" t="s">
        <v>674</v>
      </c>
    </row>
    <row r="50" spans="2:28" s="78" customFormat="1" ht="31.5" x14ac:dyDescent="0.25">
      <c r="B50" s="124">
        <v>2017</v>
      </c>
      <c r="C50" s="124" t="s">
        <v>702</v>
      </c>
      <c r="D50" s="124" t="s">
        <v>87</v>
      </c>
      <c r="E50" s="23" t="s">
        <v>234</v>
      </c>
      <c r="F50" s="124" t="s">
        <v>124</v>
      </c>
      <c r="G50" s="124" t="s">
        <v>125</v>
      </c>
      <c r="H50" s="124" t="str">
        <f>F23a_F23b_Trimestres17_16_15!AJ51</f>
        <v>Difusión de mensajes sobre programas y actividades del Ayuntamiento de Morelia, Michoacán, a través de spots de radio.</v>
      </c>
      <c r="I50" s="124" t="str">
        <f>F23a_F23b_Trimestres17_16_15!N51</f>
        <v>TMMEJ/COT/DCS/026/2017</v>
      </c>
      <c r="J50" s="124" t="str">
        <f>F23a_F23b_Trimestres17_16_15!O51</f>
        <v>Tesorería Municipal</v>
      </c>
      <c r="K50" s="124" t="s">
        <v>88</v>
      </c>
      <c r="L50" s="124" t="s">
        <v>81</v>
      </c>
      <c r="M50" s="124" t="s">
        <v>90</v>
      </c>
      <c r="N50" s="124" t="s">
        <v>81</v>
      </c>
      <c r="O50" s="124" t="s">
        <v>91</v>
      </c>
      <c r="P50" s="124" t="s">
        <v>82</v>
      </c>
      <c r="Q50" s="124" t="s">
        <v>92</v>
      </c>
      <c r="R50" s="124" t="str">
        <f>F23a_F23b_Trimestres17_16_15!Y51</f>
        <v>Centro de Medios de Michoacán S.A de C.V</v>
      </c>
      <c r="S50" s="124" t="str">
        <f t="shared" si="0"/>
        <v>Centro de Medios de Michoacán S.A de C.V</v>
      </c>
      <c r="T50" s="19" t="str">
        <f>F23a_F23b_Trimestres17_16_15!AG51</f>
        <v>Amplia Cobertura Mediática en el Municipio</v>
      </c>
      <c r="U50" s="23" t="str">
        <f t="shared" si="1"/>
        <v>Sin Competencia del Municipio</v>
      </c>
      <c r="V50" s="124" t="s">
        <v>93</v>
      </c>
      <c r="W50" s="45">
        <f>F23a_F23b_Trimestres17_16_15!R51</f>
        <v>42857</v>
      </c>
      <c r="X50" s="45">
        <f>F23a_F23b_Trimestres17_16_15!S51</f>
        <v>42978</v>
      </c>
      <c r="Y50" s="44">
        <f>F23a_F23b_Trimestres17_16_15!M51</f>
        <v>400000</v>
      </c>
      <c r="Z50" s="44">
        <f>F23a_F23b_Trimestres17_16_15!AM51</f>
        <v>400000</v>
      </c>
      <c r="AA50" s="23" t="str">
        <f>F23a_F23b_Trimestres17_16_15!BA51</f>
        <v>A-10848, A-10970, A-11110 Y A-11295</v>
      </c>
      <c r="AB50" s="124" t="s">
        <v>674</v>
      </c>
    </row>
    <row r="51" spans="2:28" s="78" customFormat="1" ht="52.5" x14ac:dyDescent="0.25">
      <c r="B51" s="124">
        <v>2017</v>
      </c>
      <c r="C51" s="124" t="s">
        <v>695</v>
      </c>
      <c r="D51" s="124" t="s">
        <v>87</v>
      </c>
      <c r="E51" s="23" t="s">
        <v>234</v>
      </c>
      <c r="F51" s="124" t="s">
        <v>99</v>
      </c>
      <c r="G51" s="124" t="s">
        <v>179</v>
      </c>
      <c r="H51" s="124" t="str">
        <f>F23a_F23b_Trimestres17_16_15!AJ52</f>
        <v>La difusión de las campañas denominadas: “Campaña 1, 2, 3 uso de la Glorieta”; “Prevención de Inundaciones y Lluvias”; “Clínica municipal poniente” y “Fiestas Patrias en Morelia 2017”</v>
      </c>
      <c r="I51" s="124" t="str">
        <f>F23a_F23b_Trimestres17_16_15!N52</f>
        <v>TMMEJ/COT/DCS/118/2017</v>
      </c>
      <c r="J51" s="124" t="str">
        <f>F23a_F23b_Trimestres17_16_15!O52</f>
        <v>Tesorería Municipal</v>
      </c>
      <c r="K51" s="124" t="s">
        <v>88</v>
      </c>
      <c r="L51" s="124" t="s">
        <v>81</v>
      </c>
      <c r="M51" s="124" t="s">
        <v>90</v>
      </c>
      <c r="N51" s="124" t="s">
        <v>81</v>
      </c>
      <c r="O51" s="124" t="s">
        <v>91</v>
      </c>
      <c r="P51" s="124" t="s">
        <v>82</v>
      </c>
      <c r="Q51" s="124" t="s">
        <v>92</v>
      </c>
      <c r="R51" s="124" t="str">
        <f>F23a_F23b_Trimestres17_16_15!Y52</f>
        <v>Medio Entertainment S.A de C.V</v>
      </c>
      <c r="S51" s="124" t="str">
        <f t="shared" si="0"/>
        <v>Medio Entertainment S.A de C.V</v>
      </c>
      <c r="T51" s="19" t="str">
        <f>F23a_F23b_Trimestres17_16_15!AG52</f>
        <v>Amplia Cobertura Mediática en el Municipio</v>
      </c>
      <c r="U51" s="23" t="str">
        <f t="shared" si="1"/>
        <v>Sin Competencia del Municipio</v>
      </c>
      <c r="V51" s="124" t="s">
        <v>93</v>
      </c>
      <c r="W51" s="45">
        <f>F23a_F23b_Trimestres17_16_15!R52</f>
        <v>42979</v>
      </c>
      <c r="X51" s="45">
        <f>F23a_F23b_Trimestres17_16_15!S52</f>
        <v>43008</v>
      </c>
      <c r="Y51" s="44">
        <f>F23a_F23b_Trimestres17_16_15!M52</f>
        <v>240000</v>
      </c>
      <c r="Z51" s="44">
        <f>F23a_F23b_Trimestres17_16_15!AM52</f>
        <v>240000</v>
      </c>
      <c r="AA51" s="23" t="str">
        <f>F23a_F23b_Trimestres17_16_15!BA52</f>
        <v>A 2025</v>
      </c>
      <c r="AB51" s="124" t="s">
        <v>674</v>
      </c>
    </row>
    <row r="52" spans="2:28" s="78" customFormat="1" ht="52.5" x14ac:dyDescent="0.25">
      <c r="B52" s="124">
        <v>2017</v>
      </c>
      <c r="C52" s="124" t="s">
        <v>86</v>
      </c>
      <c r="D52" s="124" t="s">
        <v>87</v>
      </c>
      <c r="E52" s="23" t="s">
        <v>234</v>
      </c>
      <c r="F52" s="124" t="s">
        <v>124</v>
      </c>
      <c r="G52" s="124" t="s">
        <v>125</v>
      </c>
      <c r="H52" s="124" t="str">
        <f>F23a_F23b_Trimestres17_16_15!AJ53</f>
        <v>La difusión de las campañas denominadas: “Fomento económico y turismo”, “Obras Públicas”, “Tenencias” , “Seguridad pública”, “Transparencia” y “Jóvenes Futuro”</v>
      </c>
      <c r="I52" s="124" t="str">
        <f>F23a_F23b_Trimestres17_16_15!N53</f>
        <v>TMMEJ/COT/DCS/088/2017</v>
      </c>
      <c r="J52" s="124" t="str">
        <f>F23a_F23b_Trimestres17_16_15!O53</f>
        <v>Tesorería Municipal</v>
      </c>
      <c r="K52" s="124" t="s">
        <v>88</v>
      </c>
      <c r="L52" s="124" t="s">
        <v>81</v>
      </c>
      <c r="M52" s="124" t="s">
        <v>90</v>
      </c>
      <c r="N52" s="124" t="s">
        <v>81</v>
      </c>
      <c r="O52" s="124" t="s">
        <v>91</v>
      </c>
      <c r="P52" s="124" t="s">
        <v>82</v>
      </c>
      <c r="Q52" s="124" t="s">
        <v>92</v>
      </c>
      <c r="R52" s="124" t="str">
        <f>F23a_F23b_Trimestres17_16_15!Y53</f>
        <v>Radio Trenu S.A de C.V</v>
      </c>
      <c r="S52" s="124" t="str">
        <f t="shared" si="0"/>
        <v>Radio Trenu S.A de C.V</v>
      </c>
      <c r="T52" s="19" t="str">
        <f>F23a_F23b_Trimestres17_16_15!AG53</f>
        <v>Amplia Cobertura Mediática en el Municipio</v>
      </c>
      <c r="U52" s="23" t="str">
        <f t="shared" si="1"/>
        <v>Sin Competencia del Municipio</v>
      </c>
      <c r="V52" s="124" t="s">
        <v>93</v>
      </c>
      <c r="W52" s="45">
        <f>F23a_F23b_Trimestres17_16_15!R53</f>
        <v>42948</v>
      </c>
      <c r="X52" s="45">
        <f>F23a_F23b_Trimestres17_16_15!S53</f>
        <v>42978</v>
      </c>
      <c r="Y52" s="44">
        <f>F23a_F23b_Trimestres17_16_15!M53</f>
        <v>116000</v>
      </c>
      <c r="Z52" s="44">
        <f>F23a_F23b_Trimestres17_16_15!AM53</f>
        <v>116000</v>
      </c>
      <c r="AA52" s="23" t="str">
        <f>F23a_F23b_Trimestres17_16_15!BA53</f>
        <v>A 24 74</v>
      </c>
      <c r="AB52" s="124" t="s">
        <v>674</v>
      </c>
    </row>
    <row r="53" spans="2:28" s="78" customFormat="1" ht="94.5" x14ac:dyDescent="0.25">
      <c r="B53" s="124">
        <v>2017</v>
      </c>
      <c r="C53" s="124" t="s">
        <v>695</v>
      </c>
      <c r="D53" s="124" t="s">
        <v>87</v>
      </c>
      <c r="E53" s="23" t="s">
        <v>234</v>
      </c>
      <c r="F53" s="124" t="s">
        <v>106</v>
      </c>
      <c r="G53" s="124" t="s">
        <v>105</v>
      </c>
      <c r="H53" s="124" t="str">
        <f>F23a_F23b_Trimestres17_16_15!AJ54</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3" s="124" t="str">
        <f>F23a_F23b_Trimestres17_16_15!N54</f>
        <v>TMMEJ/COT/DCS/105/2017</v>
      </c>
      <c r="J53" s="124" t="str">
        <f>F23a_F23b_Trimestres17_16_15!O54</f>
        <v>Tesorería Municipal</v>
      </c>
      <c r="K53" s="124" t="s">
        <v>88</v>
      </c>
      <c r="L53" s="124" t="s">
        <v>81</v>
      </c>
      <c r="M53" s="124" t="s">
        <v>90</v>
      </c>
      <c r="N53" s="124" t="s">
        <v>81</v>
      </c>
      <c r="O53" s="124" t="s">
        <v>91</v>
      </c>
      <c r="P53" s="124" t="s">
        <v>82</v>
      </c>
      <c r="Q53" s="124" t="s">
        <v>92</v>
      </c>
      <c r="R53" s="124" t="str">
        <f>F23a_F23b_Trimestres17_16_15!Y54</f>
        <v>La Voz de Michoacán S.A de C.V</v>
      </c>
      <c r="S53" s="124" t="str">
        <f t="shared" ref="S53:S73" si="2">R53</f>
        <v>La Voz de Michoacán S.A de C.V</v>
      </c>
      <c r="T53" s="19" t="str">
        <f>F23a_F23b_Trimestres17_16_15!AG54</f>
        <v>Amplia Cobertura Mediática en el Municipio</v>
      </c>
      <c r="U53" s="23" t="str">
        <f t="shared" ref="U53:U73" si="3">E53</f>
        <v>Sin Competencia del Municipio</v>
      </c>
      <c r="V53" s="124" t="s">
        <v>93</v>
      </c>
      <c r="W53" s="45">
        <f>F23a_F23b_Trimestres17_16_15!R54</f>
        <v>42979</v>
      </c>
      <c r="X53" s="45">
        <f>F23a_F23b_Trimestres17_16_15!S54</f>
        <v>43008</v>
      </c>
      <c r="Y53" s="44">
        <f>F23a_F23b_Trimestres17_16_15!M54</f>
        <v>235000</v>
      </c>
      <c r="Z53" s="44">
        <f>F23a_F23b_Trimestres17_16_15!AM54</f>
        <v>235000</v>
      </c>
      <c r="AA53" s="23" t="str">
        <f>F23a_F23b_Trimestres17_16_15!BA54</f>
        <v>V 342</v>
      </c>
      <c r="AB53" s="124" t="s">
        <v>674</v>
      </c>
    </row>
    <row r="54" spans="2:28" s="78" customFormat="1" ht="67.5" customHeight="1" x14ac:dyDescent="0.25">
      <c r="B54" s="124">
        <v>2017</v>
      </c>
      <c r="C54" s="124" t="s">
        <v>695</v>
      </c>
      <c r="D54" s="124" t="s">
        <v>87</v>
      </c>
      <c r="E54" s="23" t="s">
        <v>234</v>
      </c>
      <c r="F54" s="124" t="s">
        <v>106</v>
      </c>
      <c r="G54" s="124" t="s">
        <v>105</v>
      </c>
      <c r="H54" s="124" t="str">
        <f>F23a_F23b_Trimestres17_16_15!AJ55</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4" s="124" t="str">
        <f>F23a_F23b_Trimestres17_16_15!N55</f>
        <v>TMMEJ/COT/DCS/106/2017</v>
      </c>
      <c r="J54" s="124" t="str">
        <f>F23a_F23b_Trimestres17_16_15!O55</f>
        <v>Tesorería Municipal</v>
      </c>
      <c r="K54" s="124" t="s">
        <v>88</v>
      </c>
      <c r="L54" s="124" t="s">
        <v>81</v>
      </c>
      <c r="M54" s="124" t="s">
        <v>90</v>
      </c>
      <c r="N54" s="124" t="s">
        <v>81</v>
      </c>
      <c r="O54" s="124" t="s">
        <v>91</v>
      </c>
      <c r="P54" s="124" t="s">
        <v>82</v>
      </c>
      <c r="Q54" s="124" t="s">
        <v>92</v>
      </c>
      <c r="R54" s="124" t="str">
        <f>F23a_F23b_Trimestres17_16_15!Y55</f>
        <v>Operadora y Editora del Bajío S.A de C.V</v>
      </c>
      <c r="S54" s="124" t="str">
        <f t="shared" si="2"/>
        <v>Operadora y Editora del Bajío S.A de C.V</v>
      </c>
      <c r="T54" s="19" t="str">
        <f>F23a_F23b_Trimestres17_16_15!AG55</f>
        <v>Amplia Cobertura Mediática en el Municipio</v>
      </c>
      <c r="U54" s="23" t="str">
        <f t="shared" si="3"/>
        <v>Sin Competencia del Municipio</v>
      </c>
      <c r="V54" s="124" t="s">
        <v>93</v>
      </c>
      <c r="W54" s="45">
        <f>F23a_F23b_Trimestres17_16_15!R55</f>
        <v>42979</v>
      </c>
      <c r="X54" s="45">
        <f>F23a_F23b_Trimestres17_16_15!S55</f>
        <v>43008</v>
      </c>
      <c r="Y54" s="44">
        <f>F23a_F23b_Trimestres17_16_15!M55</f>
        <v>110000</v>
      </c>
      <c r="Z54" s="44">
        <f>F23a_F23b_Trimestres17_16_15!AM55</f>
        <v>110000</v>
      </c>
      <c r="AA54" s="23" t="str">
        <f>F23a_F23b_Trimestres17_16_15!BA55</f>
        <v>449 A</v>
      </c>
      <c r="AB54" s="124" t="s">
        <v>674</v>
      </c>
    </row>
    <row r="55" spans="2:28" s="78" customFormat="1" ht="87" customHeight="1" x14ac:dyDescent="0.25">
      <c r="B55" s="124">
        <v>2017</v>
      </c>
      <c r="C55" s="124" t="s">
        <v>719</v>
      </c>
      <c r="D55" s="124" t="s">
        <v>87</v>
      </c>
      <c r="E55" s="23" t="s">
        <v>234</v>
      </c>
      <c r="F55" s="124" t="s">
        <v>99</v>
      </c>
      <c r="G55" s="124" t="s">
        <v>179</v>
      </c>
      <c r="H55" s="124" t="str">
        <f>F23a_F23b_Trimestres17_16_15!AJ56</f>
        <v>Divulgación de los proyectos y avances de las diferentes actividades que realiza el Ayuntamiento de Morelia, para lograr una mejor ciudad para todos sus habitantes.</v>
      </c>
      <c r="I55" s="124" t="str">
        <f>F23a_F23b_Trimestres17_16_15!N56</f>
        <v>TMMEJ/COT/DCS/091/2017</v>
      </c>
      <c r="J55" s="124" t="str">
        <f>F23a_F23b_Trimestres17_16_15!O56</f>
        <v>Tesorería Municipal</v>
      </c>
      <c r="K55" s="124" t="s">
        <v>88</v>
      </c>
      <c r="L55" s="124" t="s">
        <v>81</v>
      </c>
      <c r="M55" s="124" t="s">
        <v>90</v>
      </c>
      <c r="N55" s="124" t="s">
        <v>81</v>
      </c>
      <c r="O55" s="124" t="s">
        <v>91</v>
      </c>
      <c r="P55" s="124" t="s">
        <v>82</v>
      </c>
      <c r="Q55" s="124" t="s">
        <v>92</v>
      </c>
      <c r="R55" s="124" t="str">
        <f>F23a_F23b_Trimestres17_16_15!Y56</f>
        <v>TV Azteca S.A. de C.V.</v>
      </c>
      <c r="S55" s="124" t="str">
        <f t="shared" si="2"/>
        <v>TV Azteca S.A. de C.V.</v>
      </c>
      <c r="T55" s="19" t="str">
        <f>F23a_F23b_Trimestres17_16_15!AG56</f>
        <v>Amplia Cobertura Mediática en el Municipio</v>
      </c>
      <c r="U55" s="23" t="str">
        <f t="shared" si="3"/>
        <v>Sin Competencia del Municipio</v>
      </c>
      <c r="V55" s="124" t="s">
        <v>93</v>
      </c>
      <c r="W55" s="45">
        <f>F23a_F23b_Trimestres17_16_15!R56</f>
        <v>42917</v>
      </c>
      <c r="X55" s="45">
        <f>F23a_F23b_Trimestres17_16_15!S56</f>
        <v>43039</v>
      </c>
      <c r="Y55" s="44">
        <f>F23a_F23b_Trimestres17_16_15!M56</f>
        <v>372000</v>
      </c>
      <c r="Z55" s="44">
        <f>F23a_F23b_Trimestres17_16_15!AM56</f>
        <v>372000</v>
      </c>
      <c r="AA55" s="23" t="str">
        <f>F23a_F23b_Trimestres17_16_15!BA56</f>
        <v>EW 3119, EW 3195, EW 3215 y EW 3256</v>
      </c>
      <c r="AB55" s="124" t="s">
        <v>674</v>
      </c>
    </row>
    <row r="56" spans="2:28" s="78" customFormat="1" ht="52.5" x14ac:dyDescent="0.25">
      <c r="B56" s="124">
        <v>2017</v>
      </c>
      <c r="C56" s="124" t="s">
        <v>722</v>
      </c>
      <c r="D56" s="124" t="s">
        <v>87</v>
      </c>
      <c r="E56" s="23" t="s">
        <v>234</v>
      </c>
      <c r="F56" s="124" t="s">
        <v>99</v>
      </c>
      <c r="G56" s="124" t="s">
        <v>179</v>
      </c>
      <c r="H56" s="124" t="str">
        <f>F23a_F23b_Trimestres17_16_15!AJ57</f>
        <v>Divulgación de los proyectos y avances de las diferentes actividades que realiza el Ayuntamiento de Morelia, para lograr una mejor ciudad para todos sus habitantes.</v>
      </c>
      <c r="I56" s="124" t="str">
        <f>F23a_F23b_Trimestres17_16_15!N57</f>
        <v>TMMEJ/COT/DCS/090/2017</v>
      </c>
      <c r="J56" s="124" t="str">
        <f>F23a_F23b_Trimestres17_16_15!O57</f>
        <v>Tesorería Municipal</v>
      </c>
      <c r="K56" s="124" t="s">
        <v>88</v>
      </c>
      <c r="L56" s="124" t="s">
        <v>81</v>
      </c>
      <c r="M56" s="124" t="s">
        <v>90</v>
      </c>
      <c r="N56" s="124" t="s">
        <v>81</v>
      </c>
      <c r="O56" s="124" t="s">
        <v>91</v>
      </c>
      <c r="P56" s="124" t="s">
        <v>82</v>
      </c>
      <c r="Q56" s="124" t="s">
        <v>92</v>
      </c>
      <c r="R56" s="124" t="str">
        <f>F23a_F23b_Trimestres17_16_15!Y57</f>
        <v>TV Azteca S.A. de C.V.</v>
      </c>
      <c r="S56" s="124" t="str">
        <f t="shared" si="2"/>
        <v>TV Azteca S.A. de C.V.</v>
      </c>
      <c r="T56" s="19" t="str">
        <f>F23a_F23b_Trimestres17_16_15!AG57</f>
        <v>Amplia Cobertura Mediática en el Municipio</v>
      </c>
      <c r="U56" s="23" t="str">
        <f t="shared" si="3"/>
        <v>Sin Competencia del Municipio</v>
      </c>
      <c r="V56" s="124" t="s">
        <v>93</v>
      </c>
      <c r="W56" s="45">
        <f>F23a_F23b_Trimestres17_16_15!R57</f>
        <v>42795</v>
      </c>
      <c r="X56" s="45">
        <f>F23a_F23b_Trimestres17_16_15!S57</f>
        <v>42916</v>
      </c>
      <c r="Y56" s="44">
        <f>F23a_F23b_Trimestres17_16_15!M57</f>
        <v>372000</v>
      </c>
      <c r="Z56" s="44">
        <f>F23a_F23b_Trimestres17_16_15!AM57</f>
        <v>372000</v>
      </c>
      <c r="AA56" s="23" t="str">
        <f>F23a_F23b_Trimestres17_16_15!BA57</f>
        <v>EW 3021, EW 3038, EW 3079 y EW 3115</v>
      </c>
      <c r="AB56" s="124" t="s">
        <v>674</v>
      </c>
    </row>
    <row r="57" spans="2:28" s="78" customFormat="1" ht="74.25" customHeight="1" x14ac:dyDescent="0.25">
      <c r="B57" s="124">
        <v>2017</v>
      </c>
      <c r="C57" s="124" t="s">
        <v>695</v>
      </c>
      <c r="D57" s="124" t="s">
        <v>87</v>
      </c>
      <c r="E57" s="23" t="s">
        <v>234</v>
      </c>
      <c r="F57" s="124" t="s">
        <v>99</v>
      </c>
      <c r="G57" s="124" t="s">
        <v>179</v>
      </c>
      <c r="H57" s="124" t="str">
        <f>F23a_F23b_Trimestres17_16_15!AJ58</f>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I57" s="124" t="str">
        <f>F23a_F23b_Trimestres17_16_15!N58</f>
        <v>TMMEJ/COT/DCS/103/2017</v>
      </c>
      <c r="J57" s="124" t="str">
        <f>F23a_F23b_Trimestres17_16_15!O58</f>
        <v>Tesorería Municipal</v>
      </c>
      <c r="K57" s="124" t="s">
        <v>88</v>
      </c>
      <c r="L57" s="124" t="s">
        <v>81</v>
      </c>
      <c r="M57" s="124" t="s">
        <v>90</v>
      </c>
      <c r="N57" s="124" t="s">
        <v>81</v>
      </c>
      <c r="O57" s="124" t="s">
        <v>91</v>
      </c>
      <c r="P57" s="124" t="s">
        <v>82</v>
      </c>
      <c r="Q57" s="124" t="s">
        <v>92</v>
      </c>
      <c r="R57" s="124" t="str">
        <f>F23a_F23b_Trimestres17_16_15!Y58</f>
        <v>Canal 13 de Michoacán S.A de C.V</v>
      </c>
      <c r="S57" s="124" t="str">
        <f t="shared" si="2"/>
        <v>Canal 13 de Michoacán S.A de C.V</v>
      </c>
      <c r="T57" s="19" t="str">
        <f>F23a_F23b_Trimestres17_16_15!AG58</f>
        <v>Amplia Cobertura Mediática en el Municipio</v>
      </c>
      <c r="U57" s="23" t="str">
        <f t="shared" si="3"/>
        <v>Sin Competencia del Municipio</v>
      </c>
      <c r="V57" s="124" t="s">
        <v>93</v>
      </c>
      <c r="W57" s="45">
        <f>F23a_F23b_Trimestres17_16_15!R58</f>
        <v>42979</v>
      </c>
      <c r="X57" s="45">
        <f>F23a_F23b_Trimestres17_16_15!S58</f>
        <v>43008</v>
      </c>
      <c r="Y57" s="44">
        <f>F23a_F23b_Trimestres17_16_15!M58</f>
        <v>290000</v>
      </c>
      <c r="Z57" s="44">
        <f>F23a_F23b_Trimestres17_16_15!AM58</f>
        <v>290000.01</v>
      </c>
      <c r="AA57" s="23" t="str">
        <f>F23a_F23b_Trimestres17_16_15!BA58</f>
        <v>A 2769</v>
      </c>
      <c r="AB57" s="124" t="s">
        <v>674</v>
      </c>
    </row>
    <row r="58" spans="2:28" s="78" customFormat="1" ht="159" customHeight="1" x14ac:dyDescent="0.25">
      <c r="B58" s="124">
        <v>2017</v>
      </c>
      <c r="C58" s="124" t="s">
        <v>699</v>
      </c>
      <c r="D58" s="124" t="s">
        <v>87</v>
      </c>
      <c r="E58" s="23" t="s">
        <v>234</v>
      </c>
      <c r="F58" s="124" t="s">
        <v>106</v>
      </c>
      <c r="G58" s="124" t="s">
        <v>105</v>
      </c>
      <c r="H58" s="124" t="str">
        <f>F23a_F23b_Trimestres17_16_15!AJ59</f>
        <v>Llevar a cabo la divulgación de los proyectos y avances de las diferentes actividades que realiza el Ayuntamiento de Morelia y lograr una mejor ciudad para todos sus habitantes.</v>
      </c>
      <c r="I58" s="124" t="str">
        <f>F23a_F23b_Trimestres17_16_15!N59</f>
        <v>TMMEJ/COT/DCS/101/2017</v>
      </c>
      <c r="J58" s="124" t="str">
        <f>F23a_F23b_Trimestres17_16_15!O59</f>
        <v>Tesorería Municipal</v>
      </c>
      <c r="K58" s="124" t="s">
        <v>88</v>
      </c>
      <c r="L58" s="124" t="s">
        <v>81</v>
      </c>
      <c r="M58" s="124" t="s">
        <v>90</v>
      </c>
      <c r="N58" s="124" t="s">
        <v>81</v>
      </c>
      <c r="O58" s="124" t="s">
        <v>91</v>
      </c>
      <c r="P58" s="124" t="s">
        <v>82</v>
      </c>
      <c r="Q58" s="124" t="s">
        <v>92</v>
      </c>
      <c r="R58" s="124" t="str">
        <f>F23a_F23b_Trimestres17_16_15!Y59</f>
        <v>Sociedad Editora de Michoacán S.A. de C.V.</v>
      </c>
      <c r="S58" s="124" t="str">
        <f t="shared" si="2"/>
        <v>Sociedad Editora de Michoacán S.A. de C.V.</v>
      </c>
      <c r="T58" s="19" t="str">
        <f>F23a_F23b_Trimestres17_16_15!AG59</f>
        <v>Amplia Cobertura Mediática en el Municipio</v>
      </c>
      <c r="U58" s="23" t="str">
        <f t="shared" si="3"/>
        <v>Sin Competencia del Municipio</v>
      </c>
      <c r="V58" s="124" t="s">
        <v>93</v>
      </c>
      <c r="W58" s="45">
        <f>F23a_F23b_Trimestres17_16_15!R59</f>
        <v>42979</v>
      </c>
      <c r="X58" s="45">
        <f>F23a_F23b_Trimestres17_16_15!S59</f>
        <v>43100</v>
      </c>
      <c r="Y58" s="44">
        <f>F23a_F23b_Trimestres17_16_15!M59</f>
        <v>304000</v>
      </c>
      <c r="Z58" s="44">
        <f>F23a_F23b_Trimestres17_16_15!AM59</f>
        <v>152000.01999999999</v>
      </c>
      <c r="AA58" s="23" t="str">
        <f>F23a_F23b_Trimestres17_16_15!BA59</f>
        <v xml:space="preserve">41242, 41287, </v>
      </c>
      <c r="AB58" s="124" t="s">
        <v>674</v>
      </c>
    </row>
    <row r="59" spans="2:28" s="78" customFormat="1" ht="154.5" customHeight="1" x14ac:dyDescent="0.25">
      <c r="B59" s="124">
        <v>2017</v>
      </c>
      <c r="C59" s="124" t="s">
        <v>702</v>
      </c>
      <c r="D59" s="124" t="s">
        <v>87</v>
      </c>
      <c r="E59" s="23" t="s">
        <v>234</v>
      </c>
      <c r="F59" s="124" t="s">
        <v>106</v>
      </c>
      <c r="G59" s="124" t="s">
        <v>105</v>
      </c>
      <c r="H59" s="124" t="str">
        <f>F23a_F23b_Trimestres17_16_15!AJ60</f>
        <v>Difusión del quehacer del Ayuntamiento de Morelia y de los bienes y servicios públicos que prestan las diferentes dependencias que lo conforman</v>
      </c>
      <c r="I59" s="124" t="str">
        <f>F23a_F23b_Trimestres17_16_15!N60</f>
        <v>TMMEJ/COT/DCS/100/2017</v>
      </c>
      <c r="J59" s="124" t="str">
        <f>F23a_F23b_Trimestres17_16_15!O60</f>
        <v>Tesorería Municipal</v>
      </c>
      <c r="K59" s="124" t="s">
        <v>88</v>
      </c>
      <c r="L59" s="124" t="s">
        <v>81</v>
      </c>
      <c r="M59" s="124" t="s">
        <v>90</v>
      </c>
      <c r="N59" s="124" t="s">
        <v>81</v>
      </c>
      <c r="O59" s="124" t="s">
        <v>91</v>
      </c>
      <c r="P59" s="124" t="s">
        <v>82</v>
      </c>
      <c r="Q59" s="124" t="s">
        <v>92</v>
      </c>
      <c r="R59" s="124" t="str">
        <f>F23a_F23b_Trimestres17_16_15!Y60</f>
        <v>Sociedad Editora de Michoacán S.A. de C.V.</v>
      </c>
      <c r="S59" s="124" t="str">
        <f t="shared" si="2"/>
        <v>Sociedad Editora de Michoacán S.A. de C.V.</v>
      </c>
      <c r="T59" s="19" t="str">
        <f>F23a_F23b_Trimestres17_16_15!AG60</f>
        <v>Amplia Cobertura Mediática en el Municipio</v>
      </c>
      <c r="U59" s="23" t="str">
        <f t="shared" si="3"/>
        <v>Sin Competencia del Municipio</v>
      </c>
      <c r="V59" s="124" t="s">
        <v>93</v>
      </c>
      <c r="W59" s="45">
        <f>F23a_F23b_Trimestres17_16_15!R60</f>
        <v>42857</v>
      </c>
      <c r="X59" s="45">
        <f>F23a_F23b_Trimestres17_16_15!S60</f>
        <v>42978</v>
      </c>
      <c r="Y59" s="44">
        <f>F23a_F23b_Trimestres17_16_15!M60</f>
        <v>304000</v>
      </c>
      <c r="Z59" s="44">
        <f>F23a_F23b_Trimestres17_16_15!AM60</f>
        <v>304000.03999999998</v>
      </c>
      <c r="AA59" s="23" t="str">
        <f>F23a_F23b_Trimestres17_16_15!BA60</f>
        <v>41078, 41113, 41156 Y 41213</v>
      </c>
      <c r="AB59" s="124" t="s">
        <v>674</v>
      </c>
    </row>
    <row r="60" spans="2:28" s="78" customFormat="1" ht="95.25" customHeight="1" x14ac:dyDescent="0.25">
      <c r="B60" s="124">
        <v>2017</v>
      </c>
      <c r="C60" s="124" t="s">
        <v>86</v>
      </c>
      <c r="D60" s="124" t="s">
        <v>87</v>
      </c>
      <c r="E60" s="23" t="s">
        <v>234</v>
      </c>
      <c r="F60" s="124" t="s">
        <v>99</v>
      </c>
      <c r="G60" s="124" t="s">
        <v>179</v>
      </c>
      <c r="H60" s="124" t="str">
        <f>F23a_F23b_Trimestres17_16_15!AJ61</f>
        <v xml:space="preserve">La difusión de las campañas denominadas: “Desarrollo económico y turismo”, “Morelia también son sus Tenencias”, “Institucional”, “Jóvenes y Futuro”, “Obra pública” y “Transparencia” </v>
      </c>
      <c r="I60" s="124" t="str">
        <f>F23a_F23b_Trimestres17_16_15!N61</f>
        <v>TMMEJ/COT/DCS/086/2017</v>
      </c>
      <c r="J60" s="124" t="str">
        <f>F23a_F23b_Trimestres17_16_15!O61</f>
        <v>Tesorería Municipal</v>
      </c>
      <c r="K60" s="124" t="s">
        <v>88</v>
      </c>
      <c r="L60" s="124" t="s">
        <v>81</v>
      </c>
      <c r="M60" s="124" t="s">
        <v>90</v>
      </c>
      <c r="N60" s="124" t="s">
        <v>81</v>
      </c>
      <c r="O60" s="124" t="s">
        <v>91</v>
      </c>
      <c r="P60" s="124" t="s">
        <v>82</v>
      </c>
      <c r="Q60" s="124" t="s">
        <v>92</v>
      </c>
      <c r="R60" s="124" t="str">
        <f>F23a_F23b_Trimestres17_16_15!Y61</f>
        <v>Canal 13 de Michoacán S.A. de C.V.</v>
      </c>
      <c r="S60" s="124" t="str">
        <f t="shared" si="2"/>
        <v>Canal 13 de Michoacán S.A. de C.V.</v>
      </c>
      <c r="T60" s="19" t="str">
        <f>F23a_F23b_Trimestres17_16_15!AG61</f>
        <v>Amplia Cobertura Mediática en el Municipio</v>
      </c>
      <c r="U60" s="23" t="str">
        <f t="shared" si="3"/>
        <v>Sin Competencia del Municipio</v>
      </c>
      <c r="V60" s="124" t="s">
        <v>93</v>
      </c>
      <c r="W60" s="45">
        <f>F23a_F23b_Trimestres17_16_15!R61</f>
        <v>42948</v>
      </c>
      <c r="X60" s="45">
        <f>F23a_F23b_Trimestres17_16_15!S61</f>
        <v>42978</v>
      </c>
      <c r="Y60" s="44">
        <f>F23a_F23b_Trimestres17_16_15!M61</f>
        <v>290000</v>
      </c>
      <c r="Z60" s="44">
        <f>F23a_F23b_Trimestres17_16_15!AM61</f>
        <v>290000</v>
      </c>
      <c r="AA60" s="23" t="str">
        <f>F23a_F23b_Trimestres17_16_15!BA61</f>
        <v>A 2741</v>
      </c>
      <c r="AB60" s="124" t="s">
        <v>674</v>
      </c>
    </row>
    <row r="61" spans="2:28" s="78" customFormat="1" ht="115.5" x14ac:dyDescent="0.25">
      <c r="B61" s="124">
        <v>2017</v>
      </c>
      <c r="C61" s="124" t="s">
        <v>86</v>
      </c>
      <c r="D61" s="124" t="s">
        <v>87</v>
      </c>
      <c r="E61" s="23" t="s">
        <v>234</v>
      </c>
      <c r="F61" s="124" t="s">
        <v>106</v>
      </c>
      <c r="G61" s="124" t="s">
        <v>105</v>
      </c>
      <c r="H61" s="124" t="str">
        <f>F23a_F23b_Trimestres17_16_15!AJ62</f>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I61" s="124" t="str">
        <f>F23a_F23b_Trimestres17_16_15!N62</f>
        <v>TMMEJ/COT/DCS/084/2017</v>
      </c>
      <c r="J61" s="124" t="str">
        <f>F23a_F23b_Trimestres17_16_15!O62</f>
        <v>Tesorería Municipal</v>
      </c>
      <c r="K61" s="124" t="s">
        <v>88</v>
      </c>
      <c r="L61" s="124" t="s">
        <v>81</v>
      </c>
      <c r="M61" s="124" t="s">
        <v>90</v>
      </c>
      <c r="N61" s="124" t="s">
        <v>81</v>
      </c>
      <c r="O61" s="124" t="s">
        <v>91</v>
      </c>
      <c r="P61" s="124" t="s">
        <v>82</v>
      </c>
      <c r="Q61" s="124" t="s">
        <v>92</v>
      </c>
      <c r="R61" s="124" t="str">
        <f>F23a_F23b_Trimestres17_16_15!Y62</f>
        <v>La Voz de Michoacán S.A. de C.V.</v>
      </c>
      <c r="S61" s="124" t="str">
        <f t="shared" si="2"/>
        <v>La Voz de Michoacán S.A. de C.V.</v>
      </c>
      <c r="T61" s="19" t="str">
        <f>F23a_F23b_Trimestres17_16_15!AG62</f>
        <v>Amplia Cobertura Mediática en el Municipio</v>
      </c>
      <c r="U61" s="23" t="str">
        <f t="shared" si="3"/>
        <v>Sin Competencia del Municipio</v>
      </c>
      <c r="V61" s="124" t="s">
        <v>93</v>
      </c>
      <c r="W61" s="45">
        <f>F23a_F23b_Trimestres17_16_15!R62</f>
        <v>42948</v>
      </c>
      <c r="X61" s="45">
        <f>F23a_F23b_Trimestres17_16_15!S62</f>
        <v>42978</v>
      </c>
      <c r="Y61" s="44">
        <f>F23a_F23b_Trimestres17_16_15!M62</f>
        <v>235000</v>
      </c>
      <c r="Z61" s="44">
        <f>F23a_F23b_Trimestres17_16_15!AM62</f>
        <v>235000</v>
      </c>
      <c r="AA61" s="23" t="str">
        <f>F23a_F23b_Trimestres17_16_15!BA62</f>
        <v>V 340</v>
      </c>
      <c r="AB61" s="124" t="s">
        <v>674</v>
      </c>
    </row>
    <row r="62" spans="2:28" s="78" customFormat="1" ht="126" x14ac:dyDescent="0.25">
      <c r="B62" s="124">
        <v>2017</v>
      </c>
      <c r="C62" s="124" t="s">
        <v>86</v>
      </c>
      <c r="D62" s="124" t="s">
        <v>87</v>
      </c>
      <c r="E62" s="23" t="s">
        <v>234</v>
      </c>
      <c r="F62" s="124" t="s">
        <v>106</v>
      </c>
      <c r="G62" s="124" t="s">
        <v>105</v>
      </c>
      <c r="H62" s="124" t="str">
        <f>F23a_F23b_Trimestres17_16_15!AJ63</f>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I62" s="124" t="str">
        <f>F23a_F23b_Trimestres17_16_15!N63</f>
        <v>TMMEJ/COT/DCS/085/2017</v>
      </c>
      <c r="J62" s="124" t="str">
        <f>F23a_F23b_Trimestres17_16_15!O63</f>
        <v>Tesorería Municipal</v>
      </c>
      <c r="K62" s="124" t="s">
        <v>88</v>
      </c>
      <c r="L62" s="124" t="s">
        <v>81</v>
      </c>
      <c r="M62" s="124" t="s">
        <v>90</v>
      </c>
      <c r="N62" s="124" t="s">
        <v>81</v>
      </c>
      <c r="O62" s="124" t="s">
        <v>91</v>
      </c>
      <c r="P62" s="124" t="s">
        <v>82</v>
      </c>
      <c r="Q62" s="124" t="s">
        <v>92</v>
      </c>
      <c r="R62" s="124" t="str">
        <f>F23a_F23b_Trimestres17_16_15!Y63</f>
        <v xml:space="preserve">Operadora y Editora del Bajío S.A. de C.V. </v>
      </c>
      <c r="S62" s="124" t="str">
        <f t="shared" si="2"/>
        <v xml:space="preserve">Operadora y Editora del Bajío S.A. de C.V. </v>
      </c>
      <c r="T62" s="19" t="str">
        <f>F23a_F23b_Trimestres17_16_15!AG63</f>
        <v>Amplia Cobertura Mediática en el Municipio</v>
      </c>
      <c r="U62" s="23" t="str">
        <f t="shared" si="3"/>
        <v>Sin Competencia del Municipio</v>
      </c>
      <c r="V62" s="124" t="s">
        <v>93</v>
      </c>
      <c r="W62" s="45">
        <f>F23a_F23b_Trimestres17_16_15!R63</f>
        <v>42948</v>
      </c>
      <c r="X62" s="45">
        <f>F23a_F23b_Trimestres17_16_15!S63</f>
        <v>42978</v>
      </c>
      <c r="Y62" s="44">
        <f>F23a_F23b_Trimestres17_16_15!M63</f>
        <v>110000</v>
      </c>
      <c r="Z62" s="44">
        <f>F23a_F23b_Trimestres17_16_15!AM63</f>
        <v>110000</v>
      </c>
      <c r="AA62" s="23" t="str">
        <f>F23a_F23b_Trimestres17_16_15!BA63</f>
        <v>369 A</v>
      </c>
      <c r="AB62" s="124" t="s">
        <v>674</v>
      </c>
    </row>
    <row r="63" spans="2:28" s="78" customFormat="1" ht="84" x14ac:dyDescent="0.25">
      <c r="B63" s="124">
        <v>2017</v>
      </c>
      <c r="C63" s="124" t="s">
        <v>748</v>
      </c>
      <c r="D63" s="124" t="s">
        <v>87</v>
      </c>
      <c r="E63" s="23" t="s">
        <v>234</v>
      </c>
      <c r="F63" s="124" t="s">
        <v>106</v>
      </c>
      <c r="G63" s="124" t="s">
        <v>105</v>
      </c>
      <c r="H63" s="124" t="str">
        <f>F23a_F23b_Trimestres17_16_15!AJ64</f>
        <v>La difusión de las campañas denominadas: “Las mejores Ciudades del Mundo se Caminan”; “Estamos Construyendo como Nunca” ; “Queremos que la Calle Ireticateme se construya diferente”; “Dona $5.00 a los Bomberos”; “Construimos más de 400 Obras” y “Cartilla Militar”</v>
      </c>
      <c r="I63" s="124" t="str">
        <f>F23a_F23b_Trimestres17_16_15!N64</f>
        <v>TMMEJ/COT/DCS/083/2017</v>
      </c>
      <c r="J63" s="124" t="str">
        <f>F23a_F23b_Trimestres17_16_15!O64</f>
        <v>Tesorería Municipal</v>
      </c>
      <c r="K63" s="124" t="s">
        <v>88</v>
      </c>
      <c r="L63" s="124" t="s">
        <v>81</v>
      </c>
      <c r="M63" s="124" t="s">
        <v>90</v>
      </c>
      <c r="N63" s="124" t="s">
        <v>81</v>
      </c>
      <c r="O63" s="124" t="s">
        <v>91</v>
      </c>
      <c r="P63" s="124" t="s">
        <v>82</v>
      </c>
      <c r="Q63" s="124" t="s">
        <v>92</v>
      </c>
      <c r="R63" s="124" t="str">
        <f>F23a_F23b_Trimestres17_16_15!Y64</f>
        <v xml:space="preserve">Operadora y Editora del Bajío S.A. de C.V. </v>
      </c>
      <c r="S63" s="124" t="str">
        <f t="shared" si="2"/>
        <v xml:space="preserve">Operadora y Editora del Bajío S.A. de C.V. </v>
      </c>
      <c r="T63" s="19" t="str">
        <f>F23a_F23b_Trimestres17_16_15!AG64</f>
        <v>Amplia Cobertura Mediática en el Municipio</v>
      </c>
      <c r="U63" s="23" t="str">
        <f t="shared" si="3"/>
        <v>Sin Competencia del Municipio</v>
      </c>
      <c r="V63" s="124" t="s">
        <v>93</v>
      </c>
      <c r="W63" s="45">
        <f>F23a_F23b_Trimestres17_16_15!R64</f>
        <v>42917</v>
      </c>
      <c r="X63" s="45">
        <f>F23a_F23b_Trimestres17_16_15!S64</f>
        <v>42947</v>
      </c>
      <c r="Y63" s="44">
        <f>F23a_F23b_Trimestres17_16_15!M64</f>
        <v>110000</v>
      </c>
      <c r="Z63" s="44">
        <f>F23a_F23b_Trimestres17_16_15!AM64</f>
        <v>110000</v>
      </c>
      <c r="AA63" s="23" t="str">
        <f>F23a_F23b_Trimestres17_16_15!BA64</f>
        <v>269 A</v>
      </c>
      <c r="AB63" s="124" t="s">
        <v>674</v>
      </c>
    </row>
    <row r="64" spans="2:28" s="78" customFormat="1" ht="31.5" x14ac:dyDescent="0.25">
      <c r="B64" s="124">
        <v>2017</v>
      </c>
      <c r="C64" s="124" t="s">
        <v>751</v>
      </c>
      <c r="D64" s="124" t="s">
        <v>87</v>
      </c>
      <c r="E64" s="23" t="s">
        <v>234</v>
      </c>
      <c r="F64" s="124" t="s">
        <v>124</v>
      </c>
      <c r="G64" s="124" t="s">
        <v>125</v>
      </c>
      <c r="H64" s="124" t="str">
        <f>F23a_F23b_Trimestres17_16_15!AJ65</f>
        <v>DIFUSION CORRESPONDIENTE A LA CAMPAÑA DE PREDIAL Y DESCUENTOS, Y CAMPAÑA SIGUE EN EL JUEGO 2017.</v>
      </c>
      <c r="I64" s="124" t="str">
        <f>F23a_F23b_Trimestres17_16_15!N65</f>
        <v>TMMEJ/COT/DCS/062/2017</v>
      </c>
      <c r="J64" s="124" t="str">
        <f>F23a_F23b_Trimestres17_16_15!O65</f>
        <v>Tesorería Municipal</v>
      </c>
      <c r="K64" s="124" t="s">
        <v>88</v>
      </c>
      <c r="L64" s="124" t="s">
        <v>81</v>
      </c>
      <c r="M64" s="124" t="s">
        <v>90</v>
      </c>
      <c r="N64" s="124" t="s">
        <v>81</v>
      </c>
      <c r="O64" s="124" t="s">
        <v>91</v>
      </c>
      <c r="P64" s="124" t="s">
        <v>82</v>
      </c>
      <c r="Q64" s="124" t="s">
        <v>92</v>
      </c>
      <c r="R64" s="124" t="str">
        <f>F23a_F23b_Trimestres17_16_15!Y65</f>
        <v>Grupo Radiodifusoras Capital S.A de C.V</v>
      </c>
      <c r="S64" s="124" t="str">
        <f t="shared" si="2"/>
        <v>Grupo Radiodifusoras Capital S.A de C.V</v>
      </c>
      <c r="T64" s="19" t="str">
        <f>F23a_F23b_Trimestres17_16_15!AG65</f>
        <v>Amplia Cobertura Mediática en el Municipio</v>
      </c>
      <c r="U64" s="23" t="str">
        <f t="shared" si="3"/>
        <v>Sin Competencia del Municipio</v>
      </c>
      <c r="V64" s="124" t="s">
        <v>93</v>
      </c>
      <c r="W64" s="45">
        <f>F23a_F23b_Trimestres17_16_15!R65</f>
        <v>42737</v>
      </c>
      <c r="X64" s="45">
        <f>F23a_F23b_Trimestres17_16_15!S65</f>
        <v>42766</v>
      </c>
      <c r="Y64" s="44">
        <f>F23a_F23b_Trimestres17_16_15!M65</f>
        <v>75600</v>
      </c>
      <c r="Z64" s="44">
        <f>F23a_F23b_Trimestres17_16_15!AM65</f>
        <v>75600</v>
      </c>
      <c r="AA64" s="23">
        <f>F23a_F23b_Trimestres17_16_15!BA65</f>
        <v>202</v>
      </c>
      <c r="AB64" s="124" t="s">
        <v>674</v>
      </c>
    </row>
    <row r="65" spans="2:28" s="78" customFormat="1" ht="31.5" x14ac:dyDescent="0.25">
      <c r="B65" s="124">
        <v>2017</v>
      </c>
      <c r="C65" s="124" t="s">
        <v>755</v>
      </c>
      <c r="D65" s="124" t="s">
        <v>87</v>
      </c>
      <c r="E65" s="23" t="s">
        <v>234</v>
      </c>
      <c r="F65" s="124" t="s">
        <v>124</v>
      </c>
      <c r="G65" s="124" t="s">
        <v>125</v>
      </c>
      <c r="H65" s="124" t="str">
        <f>F23a_F23b_Trimestres17_16_15!AJ66</f>
        <v xml:space="preserve">DIFUNSION DE MENSAJES DE PROGRAMAS Y ACTIVIDADES DEL H. AYUNTAMIENTO DE MORELIA </v>
      </c>
      <c r="I65" s="124" t="str">
        <f>F23a_F23b_Trimestres17_16_15!N66</f>
        <v>TMMEJ/COT/DCS/059/2017</v>
      </c>
      <c r="J65" s="124" t="str">
        <f>F23a_F23b_Trimestres17_16_15!O66</f>
        <v>Tesorería Municipal</v>
      </c>
      <c r="K65" s="124" t="s">
        <v>88</v>
      </c>
      <c r="L65" s="124" t="s">
        <v>81</v>
      </c>
      <c r="M65" s="124" t="s">
        <v>90</v>
      </c>
      <c r="N65" s="124" t="s">
        <v>81</v>
      </c>
      <c r="O65" s="124" t="s">
        <v>91</v>
      </c>
      <c r="P65" s="124" t="s">
        <v>82</v>
      </c>
      <c r="Q65" s="124" t="s">
        <v>92</v>
      </c>
      <c r="R65" s="124" t="str">
        <f>F23a_F23b_Trimestres17_16_15!Y66</f>
        <v>Grupo Radiodifusoras Capital S.A de C.V</v>
      </c>
      <c r="S65" s="124" t="str">
        <f t="shared" si="2"/>
        <v>Grupo Radiodifusoras Capital S.A de C.V</v>
      </c>
      <c r="T65" s="19" t="str">
        <f>F23a_F23b_Trimestres17_16_15!AG66</f>
        <v>Amplia Cobertura Mediática en el Municipio</v>
      </c>
      <c r="U65" s="23" t="str">
        <f t="shared" si="3"/>
        <v>Sin Competencia del Municipio</v>
      </c>
      <c r="V65" s="124" t="s">
        <v>93</v>
      </c>
      <c r="W65" s="45">
        <f>F23a_F23b_Trimestres17_16_15!R66</f>
        <v>42917</v>
      </c>
      <c r="X65" s="45">
        <f>F23a_F23b_Trimestres17_16_15!S66</f>
        <v>43100</v>
      </c>
      <c r="Y65" s="44">
        <f>F23a_F23b_Trimestres17_16_15!M66</f>
        <v>180000</v>
      </c>
      <c r="Z65" s="44">
        <f>F23a_F23b_Trimestres17_16_15!AM66</f>
        <v>120000</v>
      </c>
      <c r="AA65" s="23" t="str">
        <f>F23a_F23b_Trimestres17_16_15!BA66</f>
        <v>247, MR 250, MR 21, MR 252</v>
      </c>
      <c r="AB65" s="124" t="s">
        <v>674</v>
      </c>
    </row>
    <row r="66" spans="2:28" s="78" customFormat="1" ht="119.25" customHeight="1" x14ac:dyDescent="0.25">
      <c r="B66" s="124">
        <v>2017</v>
      </c>
      <c r="C66" s="124" t="s">
        <v>755</v>
      </c>
      <c r="D66" s="124" t="s">
        <v>87</v>
      </c>
      <c r="E66" s="23" t="s">
        <v>234</v>
      </c>
      <c r="F66" s="124" t="s">
        <v>106</v>
      </c>
      <c r="G66" s="124" t="s">
        <v>105</v>
      </c>
      <c r="H66" s="124" t="str">
        <f>F23a_F23b_Trimestres17_16_15!AJ67</f>
        <v xml:space="preserve">DIFUNSION DE MENSAJES DE PROGRAMAS Y ACTIVIDADES DEL H. AYUNTAMIENTO DE MORELIA </v>
      </c>
      <c r="I66" s="124" t="str">
        <f>F23a_F23b_Trimestres17_16_15!N67</f>
        <v>TMMEJ/COT/DCS/058/2017</v>
      </c>
      <c r="J66" s="124" t="str">
        <f>F23a_F23b_Trimestres17_16_15!O67</f>
        <v>Tesorería Municipal</v>
      </c>
      <c r="K66" s="124" t="s">
        <v>88</v>
      </c>
      <c r="L66" s="124" t="s">
        <v>81</v>
      </c>
      <c r="M66" s="124" t="s">
        <v>90</v>
      </c>
      <c r="N66" s="124" t="s">
        <v>81</v>
      </c>
      <c r="O66" s="124" t="s">
        <v>91</v>
      </c>
      <c r="P66" s="124" t="s">
        <v>82</v>
      </c>
      <c r="Q66" s="124" t="s">
        <v>92</v>
      </c>
      <c r="R66" s="124" t="str">
        <f>F23a_F23b_Trimestres17_16_15!Y67</f>
        <v>Capital News S.A. de C.V.</v>
      </c>
      <c r="S66" s="124" t="str">
        <f t="shared" si="2"/>
        <v>Capital News S.A. de C.V.</v>
      </c>
      <c r="T66" s="19" t="str">
        <f>F23a_F23b_Trimestres17_16_15!AG67</f>
        <v>Amplia Cobertura Mediática en el Municipio</v>
      </c>
      <c r="U66" s="23" t="str">
        <f t="shared" si="3"/>
        <v>Sin Competencia del Municipio</v>
      </c>
      <c r="V66" s="124" t="s">
        <v>93</v>
      </c>
      <c r="W66" s="45">
        <f>F23a_F23b_Trimestres17_16_15!R67</f>
        <v>42917</v>
      </c>
      <c r="X66" s="45">
        <f>F23a_F23b_Trimestres17_16_15!S67</f>
        <v>43100</v>
      </c>
      <c r="Y66" s="44">
        <f>F23a_F23b_Trimestres17_16_15!M67</f>
        <v>180000</v>
      </c>
      <c r="Z66" s="44">
        <f>F23a_F23b_Trimestres17_16_15!AM67</f>
        <v>120000</v>
      </c>
      <c r="AA66" s="23" t="str">
        <f>F23a_F23b_Trimestres17_16_15!BA67</f>
        <v>218, 210, 263, 252,</v>
      </c>
      <c r="AB66" s="124" t="s">
        <v>674</v>
      </c>
    </row>
    <row r="67" spans="2:28" s="78" customFormat="1" ht="31.5" x14ac:dyDescent="0.25">
      <c r="B67" s="124">
        <v>2017</v>
      </c>
      <c r="C67" s="124" t="s">
        <v>751</v>
      </c>
      <c r="D67" s="124" t="s">
        <v>87</v>
      </c>
      <c r="E67" s="23" t="s">
        <v>234</v>
      </c>
      <c r="F67" s="124" t="s">
        <v>106</v>
      </c>
      <c r="G67" s="124" t="s">
        <v>105</v>
      </c>
      <c r="H67" s="124" t="str">
        <f>F23a_F23b_Trimestres17_16_15!AJ68</f>
        <v>DIFUSION CORRESPONDIENTE A LA CAMPAÑA DE AGUA SIN AUMENTO, DURANTE EL MES DE ENERO DEL 2017.</v>
      </c>
      <c r="I67" s="124" t="str">
        <f>F23a_F23b_Trimestres17_16_15!N68</f>
        <v>TMMEJ/COT/DCS/057/2017</v>
      </c>
      <c r="J67" s="124" t="str">
        <f>F23a_F23b_Trimestres17_16_15!O68</f>
        <v>Tesorería Municipal</v>
      </c>
      <c r="K67" s="124" t="s">
        <v>88</v>
      </c>
      <c r="L67" s="124" t="s">
        <v>81</v>
      </c>
      <c r="M67" s="124" t="s">
        <v>90</v>
      </c>
      <c r="N67" s="124" t="s">
        <v>81</v>
      </c>
      <c r="O67" s="124" t="s">
        <v>91</v>
      </c>
      <c r="P67" s="124" t="s">
        <v>82</v>
      </c>
      <c r="Q67" s="124" t="s">
        <v>92</v>
      </c>
      <c r="R67" s="124" t="str">
        <f>F23a_F23b_Trimestres17_16_15!Y68</f>
        <v>Capital News S.A. de C.V.</v>
      </c>
      <c r="S67" s="124" t="str">
        <f t="shared" si="2"/>
        <v>Capital News S.A. de C.V.</v>
      </c>
      <c r="T67" s="19" t="str">
        <f>F23a_F23b_Trimestres17_16_15!AG68</f>
        <v>Amplia Cobertura Mediática en el Municipio</v>
      </c>
      <c r="U67" s="23" t="str">
        <f t="shared" si="3"/>
        <v>Sin Competencia del Municipio</v>
      </c>
      <c r="V67" s="124" t="s">
        <v>93</v>
      </c>
      <c r="W67" s="45">
        <f>F23a_F23b_Trimestres17_16_15!R68</f>
        <v>42737</v>
      </c>
      <c r="X67" s="45">
        <f>F23a_F23b_Trimestres17_16_15!S68</f>
        <v>42766</v>
      </c>
      <c r="Y67" s="44">
        <f>F23a_F23b_Trimestres17_16_15!M68</f>
        <v>37800</v>
      </c>
      <c r="Z67" s="44">
        <f>F23a_F23b_Trimestres17_16_15!AM68</f>
        <v>37800</v>
      </c>
      <c r="AA67" s="23">
        <f>F23a_F23b_Trimestres17_16_15!BA68</f>
        <v>116</v>
      </c>
      <c r="AB67" s="124" t="s">
        <v>674</v>
      </c>
    </row>
    <row r="68" spans="2:28" s="78" customFormat="1" ht="31.5" x14ac:dyDescent="0.25">
      <c r="B68" s="124">
        <v>2017</v>
      </c>
      <c r="C68" s="124" t="s">
        <v>751</v>
      </c>
      <c r="D68" s="124" t="s">
        <v>87</v>
      </c>
      <c r="E68" s="23" t="s">
        <v>234</v>
      </c>
      <c r="F68" s="124" t="s">
        <v>106</v>
      </c>
      <c r="G68" s="124" t="s">
        <v>105</v>
      </c>
      <c r="H68" s="124" t="str">
        <f>F23a_F23b_Trimestres17_16_15!AJ69</f>
        <v>DIFUSION CORRESPONDIENTE A LA CAMPAÑA DE PREDIAL Y DESCUENTOS, EN EL ME DE ENERO 2017</v>
      </c>
      <c r="I68" s="124" t="str">
        <f>F23a_F23b_Trimestres17_16_15!N69</f>
        <v>TMMEJ/COT/DCS/039/2017</v>
      </c>
      <c r="J68" s="124" t="str">
        <f>F23a_F23b_Trimestres17_16_15!O69</f>
        <v>Tesorería Municipal</v>
      </c>
      <c r="K68" s="124" t="s">
        <v>88</v>
      </c>
      <c r="L68" s="124" t="s">
        <v>81</v>
      </c>
      <c r="M68" s="124" t="s">
        <v>90</v>
      </c>
      <c r="N68" s="124" t="s">
        <v>81</v>
      </c>
      <c r="O68" s="124" t="s">
        <v>91</v>
      </c>
      <c r="P68" s="124" t="s">
        <v>82</v>
      </c>
      <c r="Q68" s="124" t="s">
        <v>92</v>
      </c>
      <c r="R68" s="124" t="str">
        <f>F23a_F23b_Trimestres17_16_15!Y69</f>
        <v>Capital News S.A. de C.V.</v>
      </c>
      <c r="S68" s="124" t="str">
        <f t="shared" si="2"/>
        <v>Capital News S.A. de C.V.</v>
      </c>
      <c r="T68" s="19" t="str">
        <f>F23a_F23b_Trimestres17_16_15!AG69</f>
        <v>Amplia Cobertura Mediática en el Municipio</v>
      </c>
      <c r="U68" s="23" t="str">
        <f t="shared" si="3"/>
        <v>Sin Competencia del Municipio</v>
      </c>
      <c r="V68" s="124" t="s">
        <v>93</v>
      </c>
      <c r="W68" s="45">
        <f>F23a_F23b_Trimestres17_16_15!R69</f>
        <v>42737</v>
      </c>
      <c r="X68" s="45">
        <f>F23a_F23b_Trimestres17_16_15!S69</f>
        <v>42766</v>
      </c>
      <c r="Y68" s="44">
        <f>F23a_F23b_Trimestres17_16_15!M69</f>
        <v>37800</v>
      </c>
      <c r="Z68" s="44">
        <f>F23a_F23b_Trimestres17_16_15!AM69</f>
        <v>37800</v>
      </c>
      <c r="AA68" s="23">
        <f>F23a_F23b_Trimestres17_16_15!BA69</f>
        <v>117</v>
      </c>
      <c r="AB68" s="124" t="s">
        <v>674</v>
      </c>
    </row>
    <row r="69" spans="2:28" s="78" customFormat="1" ht="105" x14ac:dyDescent="0.25">
      <c r="B69" s="124">
        <v>2017</v>
      </c>
      <c r="C69" s="124" t="s">
        <v>86</v>
      </c>
      <c r="D69" s="124" t="s">
        <v>87</v>
      </c>
      <c r="E69" s="23" t="s">
        <v>234</v>
      </c>
      <c r="F69" s="124" t="s">
        <v>99</v>
      </c>
      <c r="G69" s="124" t="s">
        <v>179</v>
      </c>
      <c r="H69" s="124" t="str">
        <f>F23a_F23b_Trimestres17_16_15!AJ70</f>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I69" s="124" t="str">
        <f>F23a_F23b_Trimestres17_16_15!N70</f>
        <v>TMMEJ/COT/DCS/087/2017</v>
      </c>
      <c r="J69" s="124" t="str">
        <f>F23a_F23b_Trimestres17_16_15!O70</f>
        <v>Tesorería Municipal</v>
      </c>
      <c r="K69" s="124" t="s">
        <v>88</v>
      </c>
      <c r="L69" s="124" t="s">
        <v>81</v>
      </c>
      <c r="M69" s="124" t="s">
        <v>90</v>
      </c>
      <c r="N69" s="124" t="s">
        <v>81</v>
      </c>
      <c r="O69" s="124" t="s">
        <v>91</v>
      </c>
      <c r="P69" s="124" t="s">
        <v>82</v>
      </c>
      <c r="Q69" s="124" t="s">
        <v>92</v>
      </c>
      <c r="R69" s="124" t="str">
        <f>F23a_F23b_Trimestres17_16_15!Y70</f>
        <v>Medio Entertainment S.A. de C.V.</v>
      </c>
      <c r="S69" s="124" t="str">
        <f t="shared" si="2"/>
        <v>Medio Entertainment S.A. de C.V.</v>
      </c>
      <c r="T69" s="19" t="str">
        <f>F23a_F23b_Trimestres17_16_15!AG70</f>
        <v>Amplia Cobertura Mediática en el Municipio</v>
      </c>
      <c r="U69" s="23" t="str">
        <f t="shared" si="3"/>
        <v>Sin Competencia del Municipio</v>
      </c>
      <c r="V69" s="124" t="s">
        <v>93</v>
      </c>
      <c r="W69" s="45">
        <f>F23a_F23b_Trimestres17_16_15!R70</f>
        <v>42948</v>
      </c>
      <c r="X69" s="45">
        <f>F23a_F23b_Trimestres17_16_15!S70</f>
        <v>42978</v>
      </c>
      <c r="Y69" s="44">
        <f>F23a_F23b_Trimestres17_16_15!M70</f>
        <v>240000</v>
      </c>
      <c r="Z69" s="44">
        <f>F23a_F23b_Trimestres17_16_15!AM70</f>
        <v>240000</v>
      </c>
      <c r="AA69" s="23" t="str">
        <f>F23a_F23b_Trimestres17_16_15!BA70</f>
        <v>A 1992</v>
      </c>
      <c r="AB69" s="124" t="s">
        <v>674</v>
      </c>
    </row>
    <row r="70" spans="2:28" s="78" customFormat="1" ht="31.5" x14ac:dyDescent="0.25">
      <c r="B70" s="124">
        <v>2017</v>
      </c>
      <c r="C70" s="124" t="s">
        <v>748</v>
      </c>
      <c r="D70" s="124" t="s">
        <v>87</v>
      </c>
      <c r="E70" s="23" t="s">
        <v>234</v>
      </c>
      <c r="F70" s="124" t="s">
        <v>99</v>
      </c>
      <c r="G70" s="124" t="s">
        <v>179</v>
      </c>
      <c r="H70" s="124" t="str">
        <f>F23a_F23b_Trimestres17_16_15!AJ71</f>
        <v>Difusión de las Campañas denominadas: "Beneficios de la Peatonalización" y "Más de 400 obras construidas"</v>
      </c>
      <c r="I70" s="124" t="str">
        <f>F23a_F23b_Trimestres17_16_15!N71</f>
        <v>TMMEJ/COT/DCS/082/2017</v>
      </c>
      <c r="J70" s="124" t="str">
        <f>F23a_F23b_Trimestres17_16_15!O71</f>
        <v>Tesorería Municipal</v>
      </c>
      <c r="K70" s="124" t="s">
        <v>88</v>
      </c>
      <c r="L70" s="124" t="s">
        <v>81</v>
      </c>
      <c r="M70" s="124" t="s">
        <v>90</v>
      </c>
      <c r="N70" s="124" t="s">
        <v>81</v>
      </c>
      <c r="O70" s="124" t="s">
        <v>91</v>
      </c>
      <c r="P70" s="124" t="s">
        <v>82</v>
      </c>
      <c r="Q70" s="124" t="s">
        <v>92</v>
      </c>
      <c r="R70" s="124" t="str">
        <f>F23a_F23b_Trimestres17_16_15!Y71</f>
        <v>Canal 13 de Michoacán S.A. de C.V.</v>
      </c>
      <c r="S70" s="124" t="str">
        <f t="shared" si="2"/>
        <v>Canal 13 de Michoacán S.A. de C.V.</v>
      </c>
      <c r="T70" s="19" t="str">
        <f>F23a_F23b_Trimestres17_16_15!AG71</f>
        <v>Amplia Cobertura Mediática en el Municipio</v>
      </c>
      <c r="U70" s="23" t="str">
        <f t="shared" si="3"/>
        <v>Sin Competencia del Municipio</v>
      </c>
      <c r="V70" s="124" t="s">
        <v>93</v>
      </c>
      <c r="W70" s="45">
        <f>F23a_F23b_Trimestres17_16_15!R71</f>
        <v>42917</v>
      </c>
      <c r="X70" s="45">
        <f>F23a_F23b_Trimestres17_16_15!S71</f>
        <v>42947</v>
      </c>
      <c r="Y70" s="44">
        <f>F23a_F23b_Trimestres17_16_15!M71</f>
        <v>290000</v>
      </c>
      <c r="Z70" s="44">
        <f>F23a_F23b_Trimestres17_16_15!AM71</f>
        <v>290000</v>
      </c>
      <c r="AA70" s="23" t="str">
        <f>F23a_F23b_Trimestres17_16_15!BA71</f>
        <v>A 2705</v>
      </c>
      <c r="AB70" s="124" t="s">
        <v>674</v>
      </c>
    </row>
    <row r="71" spans="2:28" s="78" customFormat="1" ht="105" x14ac:dyDescent="0.25">
      <c r="B71" s="124">
        <v>2017</v>
      </c>
      <c r="C71" s="124" t="s">
        <v>748</v>
      </c>
      <c r="D71" s="124" t="s">
        <v>87</v>
      </c>
      <c r="E71" s="23" t="s">
        <v>234</v>
      </c>
      <c r="F71" s="124" t="s">
        <v>124</v>
      </c>
      <c r="G71" s="124" t="s">
        <v>125</v>
      </c>
      <c r="H71" s="124" t="str">
        <f>F23a_F23b_Trimestres17_16_15!AJ72</f>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I71" s="124" t="str">
        <f>F23a_F23b_Trimestres17_16_15!N72</f>
        <v>TMMEJ/COT/DCS/079/2017</v>
      </c>
      <c r="J71" s="124" t="str">
        <f>F23a_F23b_Trimestres17_16_15!O72</f>
        <v>Tesorería Municipal</v>
      </c>
      <c r="K71" s="124" t="s">
        <v>88</v>
      </c>
      <c r="L71" s="124" t="s">
        <v>81</v>
      </c>
      <c r="M71" s="124" t="s">
        <v>90</v>
      </c>
      <c r="N71" s="124" t="s">
        <v>81</v>
      </c>
      <c r="O71" s="124" t="s">
        <v>91</v>
      </c>
      <c r="P71" s="124" t="s">
        <v>82</v>
      </c>
      <c r="Q71" s="124" t="s">
        <v>92</v>
      </c>
      <c r="R71" s="124" t="str">
        <f>F23a_F23b_Trimestres17_16_15!Y72</f>
        <v>Radio Trenu S.A. de C.V</v>
      </c>
      <c r="S71" s="124" t="str">
        <f t="shared" si="2"/>
        <v>Radio Trenu S.A. de C.V</v>
      </c>
      <c r="T71" s="19" t="str">
        <f>F23a_F23b_Trimestres17_16_15!AG72</f>
        <v>Amplia Cobertura Mediática en el Municipio</v>
      </c>
      <c r="U71" s="23" t="str">
        <f t="shared" si="3"/>
        <v>Sin Competencia del Municipio</v>
      </c>
      <c r="V71" s="124" t="s">
        <v>93</v>
      </c>
      <c r="W71" s="45">
        <f>F23a_F23b_Trimestres17_16_15!R72</f>
        <v>42917</v>
      </c>
      <c r="X71" s="45">
        <f>F23a_F23b_Trimestres17_16_15!S72</f>
        <v>42947</v>
      </c>
      <c r="Y71" s="44">
        <f>F23a_F23b_Trimestres17_16_15!M72</f>
        <v>116000</v>
      </c>
      <c r="Z71" s="44">
        <f>F23a_F23b_Trimestres17_16_15!AM72</f>
        <v>116000</v>
      </c>
      <c r="AA71" s="23" t="str">
        <f>F23a_F23b_Trimestres17_16_15!BA72</f>
        <v>A 2370</v>
      </c>
      <c r="AB71" s="124" t="s">
        <v>674</v>
      </c>
    </row>
    <row r="72" spans="2:28" s="78" customFormat="1" ht="52.5" x14ac:dyDescent="0.25">
      <c r="B72" s="124">
        <v>2017</v>
      </c>
      <c r="C72" s="124" t="s">
        <v>748</v>
      </c>
      <c r="D72" s="124" t="s">
        <v>87</v>
      </c>
      <c r="E72" s="23" t="s">
        <v>234</v>
      </c>
      <c r="F72" s="124" t="s">
        <v>106</v>
      </c>
      <c r="G72" s="124" t="s">
        <v>105</v>
      </c>
      <c r="H72" s="124" t="str">
        <f>F23a_F23b_Trimestres17_16_15!AJ73</f>
        <v>La difusión de las campañas denominadas: “Estamos Construyendo Obras como Nunca”, “Estamos trabajando como Nunca”, “Programa Coinversión Social” y “Dona Bomberos”</v>
      </c>
      <c r="I72" s="124" t="str">
        <f>F23a_F23b_Trimestres17_16_15!N73</f>
        <v>TMMEJ/COT/DCS/077/2017</v>
      </c>
      <c r="J72" s="124" t="str">
        <f>F23a_F23b_Trimestres17_16_15!O73</f>
        <v>Tesorería Municipal</v>
      </c>
      <c r="K72" s="124" t="s">
        <v>88</v>
      </c>
      <c r="L72" s="124" t="s">
        <v>81</v>
      </c>
      <c r="M72" s="124" t="s">
        <v>90</v>
      </c>
      <c r="N72" s="124" t="s">
        <v>81</v>
      </c>
      <c r="O72" s="124" t="s">
        <v>91</v>
      </c>
      <c r="P72" s="124" t="s">
        <v>82</v>
      </c>
      <c r="Q72" s="124" t="s">
        <v>92</v>
      </c>
      <c r="R72" s="124" t="str">
        <f>F23a_F23b_Trimestres17_16_15!Y73</f>
        <v>La Voz de Michoacán S.A. de C.V.</v>
      </c>
      <c r="S72" s="124" t="str">
        <f t="shared" si="2"/>
        <v>La Voz de Michoacán S.A. de C.V.</v>
      </c>
      <c r="T72" s="19" t="str">
        <f>F23a_F23b_Trimestres17_16_15!AG73</f>
        <v>Amplia Cobertura Mediática en el Municipio</v>
      </c>
      <c r="U72" s="23" t="str">
        <f t="shared" si="3"/>
        <v>Sin Competencia del Municipio</v>
      </c>
      <c r="V72" s="124" t="s">
        <v>93</v>
      </c>
      <c r="W72" s="45">
        <f>F23a_F23b_Trimestres17_16_15!R73</f>
        <v>42917</v>
      </c>
      <c r="X72" s="45">
        <f>F23a_F23b_Trimestres17_16_15!S73</f>
        <v>42947</v>
      </c>
      <c r="Y72" s="44">
        <f>F23a_F23b_Trimestres17_16_15!M73</f>
        <v>235000</v>
      </c>
      <c r="Z72" s="44">
        <f>F23a_F23b_Trimestres17_16_15!AM73</f>
        <v>235000</v>
      </c>
      <c r="AA72" s="23" t="str">
        <f>F23a_F23b_Trimestres17_16_15!BA73</f>
        <v>V 323</v>
      </c>
      <c r="AB72" s="124" t="s">
        <v>674</v>
      </c>
    </row>
    <row r="73" spans="2:28" s="78" customFormat="1" ht="73.5" x14ac:dyDescent="0.25">
      <c r="B73" s="124">
        <v>2017</v>
      </c>
      <c r="C73" s="124" t="s">
        <v>748</v>
      </c>
      <c r="D73" s="124" t="s">
        <v>87</v>
      </c>
      <c r="E73" s="23" t="s">
        <v>234</v>
      </c>
      <c r="F73" s="124" t="s">
        <v>99</v>
      </c>
      <c r="G73" s="124" t="s">
        <v>179</v>
      </c>
      <c r="H73" s="124" t="str">
        <f>F23a_F23b_Trimestres17_16_15!AJ74</f>
        <v>La difusión de las campañas denominadas: “Prevención de Inundaciones y Lluvias”; “Campaña 1, 2, 3 uso de la Glorieta”; “Más de 400 obras construidas”; “Entrega de Aparatos Auditivos y Movilidad”; “Beneficios de la Peatonalización”</v>
      </c>
      <c r="I73" s="124" t="str">
        <f>F23a_F23b_Trimestres17_16_15!N74</f>
        <v>TMMEJ/COT/DCS/078/2017</v>
      </c>
      <c r="J73" s="124" t="str">
        <f>F23a_F23b_Trimestres17_16_15!O74</f>
        <v>Tesorería Municipal</v>
      </c>
      <c r="K73" s="124" t="s">
        <v>88</v>
      </c>
      <c r="L73" s="124" t="s">
        <v>81</v>
      </c>
      <c r="M73" s="124" t="s">
        <v>90</v>
      </c>
      <c r="N73" s="124" t="s">
        <v>81</v>
      </c>
      <c r="O73" s="124" t="s">
        <v>91</v>
      </c>
      <c r="P73" s="124" t="s">
        <v>82</v>
      </c>
      <c r="Q73" s="124" t="s">
        <v>92</v>
      </c>
      <c r="R73" s="124" t="str">
        <f>F23a_F23b_Trimestres17_16_15!Y74</f>
        <v>Medio Entertainment S.A. de C.V.</v>
      </c>
      <c r="S73" s="124" t="str">
        <f t="shared" si="2"/>
        <v>Medio Entertainment S.A. de C.V.</v>
      </c>
      <c r="T73" s="19" t="str">
        <f>F23a_F23b_Trimestres17_16_15!AG74</f>
        <v>Amplia Cobertura Mediática en el Municipio</v>
      </c>
      <c r="U73" s="23" t="str">
        <f t="shared" si="3"/>
        <v>Sin Competencia del Municipio</v>
      </c>
      <c r="V73" s="124" t="s">
        <v>93</v>
      </c>
      <c r="W73" s="45">
        <f>F23a_F23b_Trimestres17_16_15!R74</f>
        <v>42917</v>
      </c>
      <c r="X73" s="45">
        <f>F23a_F23b_Trimestres17_16_15!S74</f>
        <v>42947</v>
      </c>
      <c r="Y73" s="44">
        <f>F23a_F23b_Trimestres17_16_15!M74</f>
        <v>240000</v>
      </c>
      <c r="Z73" s="44">
        <f>F23a_F23b_Trimestres17_16_15!AM74</f>
        <v>240000</v>
      </c>
      <c r="AA73" s="23" t="str">
        <f>F23a_F23b_Trimestres17_16_15!BA74</f>
        <v>A 1965</v>
      </c>
      <c r="AB73" s="124" t="s">
        <v>674</v>
      </c>
    </row>
    <row r="74" spans="2:28" s="78" customFormat="1" ht="63" x14ac:dyDescent="0.25">
      <c r="B74" s="124">
        <v>2017</v>
      </c>
      <c r="C74" s="124" t="s">
        <v>675</v>
      </c>
      <c r="D74" s="124" t="s">
        <v>87</v>
      </c>
      <c r="E74" s="23" t="s">
        <v>234</v>
      </c>
      <c r="F74" s="124" t="s">
        <v>99</v>
      </c>
      <c r="G74" s="124" t="s">
        <v>179</v>
      </c>
      <c r="H74" s="124" t="str">
        <f>F23a_F23b_Trimestres17_16_15!AJ77</f>
        <v>Servicios de difusión de mensajes en radio, para dar a conocer a la ciudadanía de Morelia en general, las acciones, actividades, programas y campañas realizadas por el H. Ayuntamiento de Morelia en favor de los morelianos.</v>
      </c>
      <c r="I74" s="124" t="str">
        <f>F23a_F23b_Trimestres17_16_15!N77</f>
        <v>TMMEJ/COT/DCS/050/2017</v>
      </c>
      <c r="J74" s="124" t="str">
        <f>F23a_F23b_Trimestres17_16_15!O77</f>
        <v>Tesorería Municipal</v>
      </c>
      <c r="K74" s="124" t="s">
        <v>88</v>
      </c>
      <c r="L74" s="124" t="s">
        <v>81</v>
      </c>
      <c r="M74" s="124" t="s">
        <v>90</v>
      </c>
      <c r="N74" s="124" t="s">
        <v>81</v>
      </c>
      <c r="O74" s="124" t="s">
        <v>91</v>
      </c>
      <c r="P74" s="124" t="s">
        <v>82</v>
      </c>
      <c r="Q74" s="124" t="s">
        <v>92</v>
      </c>
      <c r="R74" s="124" t="str">
        <f>F23a_F23b_Trimestres17_16_15!Y77</f>
        <v>Corporación Morelia Multimedia S.A de C.V</v>
      </c>
      <c r="S74" s="124" t="str">
        <f t="shared" ref="S74:S105" si="4">R74</f>
        <v>Corporación Morelia Multimedia S.A de C.V</v>
      </c>
      <c r="T74" s="19" t="str">
        <f>F23a_F23b_Trimestres17_16_15!AG77</f>
        <v>Amplia Cobertura Mediática en el Municipio</v>
      </c>
      <c r="U74" s="23" t="str">
        <f t="shared" ref="U74:U105" si="5">E74</f>
        <v>Sin Competencia del Municipio</v>
      </c>
      <c r="V74" s="124" t="s">
        <v>93</v>
      </c>
      <c r="W74" s="45">
        <f>F23a_F23b_Trimestres17_16_15!R77</f>
        <v>43009</v>
      </c>
      <c r="X74" s="45">
        <f>F23a_F23b_Trimestres17_16_15!S77</f>
        <v>43100</v>
      </c>
      <c r="Y74" s="44">
        <f>F23a_F23b_Trimestres17_16_15!M77</f>
        <v>180000</v>
      </c>
      <c r="Z74" s="44">
        <f>F23a_F23b_Trimestres17_16_15!AM77</f>
        <v>0</v>
      </c>
      <c r="AA74" s="23" t="str">
        <f>F23a_F23b_Trimestres17_16_15!BA77</f>
        <v>N/D</v>
      </c>
      <c r="AB74" s="124" t="s">
        <v>258</v>
      </c>
    </row>
    <row r="75" spans="2:28" s="78" customFormat="1" ht="52.5" x14ac:dyDescent="0.25">
      <c r="B75" s="124">
        <v>2017</v>
      </c>
      <c r="C75" s="124" t="s">
        <v>675</v>
      </c>
      <c r="D75" s="124" t="s">
        <v>87</v>
      </c>
      <c r="E75" s="23" t="s">
        <v>234</v>
      </c>
      <c r="F75" s="124" t="s">
        <v>124</v>
      </c>
      <c r="G75" s="124" t="s">
        <v>125</v>
      </c>
      <c r="H75" s="124" t="str">
        <f>F23a_F23b_Trimestres17_16_15!AJ80</f>
        <v>Servicios de Divulgación de los proyectos y avances de las diferentes Actividades que realiza el H. Ayuntamiento de Morelia</v>
      </c>
      <c r="I75" s="124" t="str">
        <f>F23a_F23b_Trimestres17_16_15!N80</f>
        <v>SA/DCS/S/59/2017</v>
      </c>
      <c r="J75" s="124" t="str">
        <f>F23a_F23b_Trimestres17_16_15!O80</f>
        <v>Secretaría de Administración</v>
      </c>
      <c r="K75" s="124" t="s">
        <v>88</v>
      </c>
      <c r="L75" s="124" t="s">
        <v>81</v>
      </c>
      <c r="M75" s="124" t="s">
        <v>90</v>
      </c>
      <c r="N75" s="124" t="s">
        <v>81</v>
      </c>
      <c r="O75" s="124" t="s">
        <v>91</v>
      </c>
      <c r="P75" s="124" t="s">
        <v>82</v>
      </c>
      <c r="Q75" s="124" t="s">
        <v>92</v>
      </c>
      <c r="R75" s="124" t="str">
        <f>F23a_F23b_Trimestres17_16_15!Y80</f>
        <v>Operadora y Editora del Bajío S.A de C.V (Testigo)</v>
      </c>
      <c r="S75" s="124" t="str">
        <f t="shared" si="4"/>
        <v>Operadora y Editora del Bajío S.A de C.V (Testigo)</v>
      </c>
      <c r="T75" s="19" t="str">
        <f>F23a_F23b_Trimestres17_16_15!AG80</f>
        <v>Amplia Cobertura Mediática en el Municipio</v>
      </c>
      <c r="U75" s="23" t="str">
        <f t="shared" si="5"/>
        <v>Sin Competencia del Municipio</v>
      </c>
      <c r="V75" s="124" t="s">
        <v>93</v>
      </c>
      <c r="W75" s="45">
        <f>F23a_F23b_Trimestres17_16_15!R80</f>
        <v>42917</v>
      </c>
      <c r="X75" s="45">
        <f>F23a_F23b_Trimestres17_16_15!S80</f>
        <v>43100</v>
      </c>
      <c r="Y75" s="44">
        <f>F23a_F23b_Trimestres17_16_15!M80</f>
        <v>330000</v>
      </c>
      <c r="Z75" s="44">
        <f>F23a_F23b_Trimestres17_16_15!AM80</f>
        <v>55000</v>
      </c>
      <c r="AA75" s="23" t="str">
        <f>F23a_F23b_Trimestres17_16_15!BA80</f>
        <v xml:space="preserve">271 A, </v>
      </c>
      <c r="AB75" s="124" t="s">
        <v>258</v>
      </c>
    </row>
    <row r="76" spans="2:28" s="78" customFormat="1" ht="105" x14ac:dyDescent="0.25">
      <c r="B76" s="124">
        <v>2017</v>
      </c>
      <c r="C76" s="124" t="s">
        <v>675</v>
      </c>
      <c r="D76" s="124" t="s">
        <v>87</v>
      </c>
      <c r="E76" s="23" t="s">
        <v>234</v>
      </c>
      <c r="F76" s="124" t="s">
        <v>124</v>
      </c>
      <c r="G76" s="124" t="s">
        <v>125</v>
      </c>
      <c r="H76" s="124" t="str">
        <f>F23a_F23b_Trimestres17_16_15!AJ81</f>
        <v>Servicios de Divulgación de los proyectos, avances de las diferentes actividades con las que trabaja el H. Ayuntamiento de Morelia.</v>
      </c>
      <c r="I76" s="124" t="str">
        <f>F23a_F23b_Trimestres17_16_15!N81</f>
        <v>SA/DCS/S/57/2017</v>
      </c>
      <c r="J76" s="124" t="str">
        <f>F23a_F23b_Trimestres17_16_15!O81</f>
        <v>Secretaría de Administración</v>
      </c>
      <c r="K76" s="124" t="s">
        <v>88</v>
      </c>
      <c r="L76" s="124" t="s">
        <v>81</v>
      </c>
      <c r="M76" s="124" t="s">
        <v>90</v>
      </c>
      <c r="N76" s="124" t="s">
        <v>81</v>
      </c>
      <c r="O76" s="124" t="s">
        <v>91</v>
      </c>
      <c r="P76" s="124" t="s">
        <v>82</v>
      </c>
      <c r="Q76" s="124" t="s">
        <v>92</v>
      </c>
      <c r="R76" s="124" t="str">
        <f>F23a_F23b_Trimestres17_16_15!Y81</f>
        <v>Operadora y Editora del Bajío S.A de C.V (Innbus)</v>
      </c>
      <c r="S76" s="124" t="str">
        <f t="shared" si="4"/>
        <v>Operadora y Editora del Bajío S.A de C.V (Innbus)</v>
      </c>
      <c r="T76" s="19" t="str">
        <f>F23a_F23b_Trimestres17_16_15!AG81</f>
        <v>Amplia Cobertura Mediática en el Municipio</v>
      </c>
      <c r="U76" s="23" t="str">
        <f t="shared" si="5"/>
        <v>Sin Competencia del Municipio</v>
      </c>
      <c r="V76" s="124" t="s">
        <v>93</v>
      </c>
      <c r="W76" s="45">
        <f>F23a_F23b_Trimestres17_16_15!R81</f>
        <v>42917</v>
      </c>
      <c r="X76" s="45">
        <f>F23a_F23b_Trimestres17_16_15!S81</f>
        <v>43100</v>
      </c>
      <c r="Y76" s="44">
        <f>F23a_F23b_Trimestres17_16_15!M81</f>
        <v>330000</v>
      </c>
      <c r="Z76" s="44">
        <f>F23a_F23b_Trimestres17_16_15!AM81</f>
        <v>55000</v>
      </c>
      <c r="AA76" s="23" t="str">
        <f>F23a_F23b_Trimestres17_16_15!BA81</f>
        <v xml:space="preserve">270 A, </v>
      </c>
      <c r="AB76" s="124" t="s">
        <v>658</v>
      </c>
    </row>
    <row r="77" spans="2:28" s="78" customFormat="1" ht="52.5" x14ac:dyDescent="0.25">
      <c r="B77" s="124">
        <v>2017</v>
      </c>
      <c r="C77" s="124" t="s">
        <v>675</v>
      </c>
      <c r="D77" s="124" t="s">
        <v>87</v>
      </c>
      <c r="E77" s="23" t="s">
        <v>234</v>
      </c>
      <c r="F77" s="124" t="s">
        <v>124</v>
      </c>
      <c r="G77" s="124" t="s">
        <v>125</v>
      </c>
      <c r="H77" s="124" t="str">
        <f>F23a_F23b_Trimestres17_16_15!AJ83</f>
        <v>Campañas Publicitarias a través de Spots, sobre las Actividades de las Diferentes Dependencias de gobierno Municipal, realizadas en el ámbito de sus respectivas tribuciones.</v>
      </c>
      <c r="I77" s="124" t="str">
        <f>F23a_F23b_Trimestres17_16_15!N83</f>
        <v>SA/DCS/S/67/2017</v>
      </c>
      <c r="J77" s="124" t="s">
        <v>84</v>
      </c>
      <c r="K77" s="124" t="s">
        <v>88</v>
      </c>
      <c r="L77" s="124" t="s">
        <v>81</v>
      </c>
      <c r="M77" s="124" t="s">
        <v>90</v>
      </c>
      <c r="N77" s="124" t="s">
        <v>81</v>
      </c>
      <c r="O77" s="124" t="s">
        <v>91</v>
      </c>
      <c r="P77" s="124" t="s">
        <v>82</v>
      </c>
      <c r="Q77" s="124" t="s">
        <v>92</v>
      </c>
      <c r="R77" s="124" t="str">
        <f>F23a_F23b_Trimestres17_16_15!Y83</f>
        <v>Radiotelevisora de Morelia S.A</v>
      </c>
      <c r="S77" s="124" t="str">
        <f t="shared" si="4"/>
        <v>Radiotelevisora de Morelia S.A</v>
      </c>
      <c r="T77" s="19" t="str">
        <f>F23a_F23b_Trimestres17_16_15!AG83</f>
        <v>Amplia Cobertura Mediática en el Municipio</v>
      </c>
      <c r="U77" s="23" t="str">
        <f t="shared" si="5"/>
        <v>Sin Competencia del Municipio</v>
      </c>
      <c r="V77" s="124" t="s">
        <v>93</v>
      </c>
      <c r="W77" s="45">
        <f>F23a_F23b_Trimestres17_16_15!R83</f>
        <v>42917</v>
      </c>
      <c r="X77" s="45">
        <f>F23a_F23b_Trimestres17_16_15!S83</f>
        <v>43100</v>
      </c>
      <c r="Y77" s="44">
        <f>F23a_F23b_Trimestres17_16_15!M83</f>
        <v>300000</v>
      </c>
      <c r="Z77" s="44">
        <f>F23a_F23b_Trimestres17_16_15!AM83</f>
        <v>50000</v>
      </c>
      <c r="AA77" s="23" t="str">
        <f>F23a_F23b_Trimestres17_16_15!BA83</f>
        <v>MI 3882</v>
      </c>
      <c r="AB77" s="124" t="s">
        <v>674</v>
      </c>
    </row>
    <row r="78" spans="2:28" s="78" customFormat="1" ht="52.5" x14ac:dyDescent="0.25">
      <c r="B78" s="124">
        <v>2017</v>
      </c>
      <c r="C78" s="124" t="s">
        <v>675</v>
      </c>
      <c r="D78" s="124" t="s">
        <v>87</v>
      </c>
      <c r="E78" s="23" t="s">
        <v>234</v>
      </c>
      <c r="F78" s="124" t="s">
        <v>124</v>
      </c>
      <c r="G78" s="124" t="s">
        <v>125</v>
      </c>
      <c r="H78" s="124" t="str">
        <f>F23a_F23b_Trimestres17_16_15!AJ84</f>
        <v>Servicios de Difusión de mensajes, programas, actividades y Campañas del H. Ayuntamiento de Morelia.</v>
      </c>
      <c r="I78" s="124" t="str">
        <f>F23a_F23b_Trimestres17_16_15!N84</f>
        <v>SA/DCS/S/74/2017</v>
      </c>
      <c r="J78" s="124" t="str">
        <f>F23a_F23b_Trimestres17_16_15!O82</f>
        <v>Secretaría de Administración</v>
      </c>
      <c r="K78" s="124" t="s">
        <v>88</v>
      </c>
      <c r="L78" s="124" t="s">
        <v>81</v>
      </c>
      <c r="M78" s="124" t="s">
        <v>90</v>
      </c>
      <c r="N78" s="124" t="s">
        <v>81</v>
      </c>
      <c r="O78" s="124" t="s">
        <v>91</v>
      </c>
      <c r="P78" s="124" t="s">
        <v>82</v>
      </c>
      <c r="Q78" s="124" t="s">
        <v>92</v>
      </c>
      <c r="R78" s="124" t="str">
        <f>F23a_F23b_Trimestres17_16_15!Y84</f>
        <v>Media TV Comunicaciones Michoacán S.A de C.V</v>
      </c>
      <c r="S78" s="124" t="str">
        <f t="shared" si="4"/>
        <v>Media TV Comunicaciones Michoacán S.A de C.V</v>
      </c>
      <c r="T78" s="19" t="str">
        <f>F23a_F23b_Trimestres17_16_15!AG84</f>
        <v>Amplia Cobertura Mediática en el Municipio</v>
      </c>
      <c r="U78" s="23" t="str">
        <f t="shared" si="5"/>
        <v>Sin Competencia del Municipio</v>
      </c>
      <c r="V78" s="124" t="s">
        <v>93</v>
      </c>
      <c r="W78" s="45">
        <f>F23a_F23b_Trimestres17_16_15!R84</f>
        <v>42948</v>
      </c>
      <c r="X78" s="45">
        <f>F23a_F23b_Trimestres17_16_15!S84</f>
        <v>43100</v>
      </c>
      <c r="Y78" s="44">
        <f>F23a_F23b_Trimestres17_16_15!M84</f>
        <v>350000</v>
      </c>
      <c r="Z78" s="44">
        <f>F23a_F23b_Trimestres17_16_15!AM84</f>
        <v>0</v>
      </c>
      <c r="AA78" s="23" t="str">
        <f>F23a_F23b_Trimestres17_16_15!BA84</f>
        <v>Aún no hay Facturas Existentes</v>
      </c>
      <c r="AB78" s="124" t="s">
        <v>650</v>
      </c>
    </row>
    <row r="79" spans="2:28" s="78" customFormat="1" ht="31.5" x14ac:dyDescent="0.25">
      <c r="B79" s="124">
        <v>2017</v>
      </c>
      <c r="C79" s="124" t="s">
        <v>675</v>
      </c>
      <c r="D79" s="124" t="s">
        <v>87</v>
      </c>
      <c r="E79" s="23" t="s">
        <v>234</v>
      </c>
      <c r="F79" s="124" t="s">
        <v>106</v>
      </c>
      <c r="G79" s="124" t="s">
        <v>105</v>
      </c>
      <c r="H79" s="124" t="str">
        <f>F23a_F23b_Trimestres17_16_15!AJ87</f>
        <v>Servicios de Difusión de mensajes, programas, actividades y Campañas del H. Ayuntamiento de Morelia.</v>
      </c>
      <c r="I79" s="124" t="str">
        <f>F23a_F23b_Trimestres17_16_15!N87</f>
        <v>SA/DCS/S/72/2017</v>
      </c>
      <c r="J79" s="124" t="str">
        <f>F23a_F23b_Trimestres17_16_15!O85</f>
        <v>Tesorería Municipal</v>
      </c>
      <c r="K79" s="124" t="s">
        <v>88</v>
      </c>
      <c r="L79" s="124" t="s">
        <v>81</v>
      </c>
      <c r="M79" s="124" t="s">
        <v>90</v>
      </c>
      <c r="N79" s="124" t="s">
        <v>81</v>
      </c>
      <c r="O79" s="124" t="s">
        <v>91</v>
      </c>
      <c r="P79" s="124" t="s">
        <v>82</v>
      </c>
      <c r="Q79" s="124" t="s">
        <v>92</v>
      </c>
      <c r="R79" s="124" t="str">
        <f>F23a_F23b_Trimestres17_16_15!Y87</f>
        <v>Servicios y Asesoría Publicitaria Siglo XXI S.A de C.V</v>
      </c>
      <c r="S79" s="124" t="str">
        <f t="shared" si="4"/>
        <v>Servicios y Asesoría Publicitaria Siglo XXI S.A de C.V</v>
      </c>
      <c r="T79" s="19" t="str">
        <f>F23a_F23b_Trimestres17_16_15!AG87</f>
        <v>Amplia Cobertura Mediática en el Municipio</v>
      </c>
      <c r="U79" s="23" t="str">
        <f t="shared" si="5"/>
        <v>Sin Competencia del Municipio</v>
      </c>
      <c r="V79" s="124" t="s">
        <v>93</v>
      </c>
      <c r="W79" s="45">
        <f>F23a_F23b_Trimestres17_16_15!R87</f>
        <v>42917</v>
      </c>
      <c r="X79" s="45">
        <f>F23a_F23b_Trimestres17_16_15!S87</f>
        <v>43100</v>
      </c>
      <c r="Y79" s="44">
        <f>F23a_F23b_Trimestres17_16_15!M87</f>
        <v>300000</v>
      </c>
      <c r="Z79" s="44">
        <f>F23a_F23b_Trimestres17_16_15!AM87</f>
        <v>50000</v>
      </c>
      <c r="AA79" s="23" t="str">
        <f>F23a_F23b_Trimestres17_16_15!BA87</f>
        <v xml:space="preserve">115, </v>
      </c>
      <c r="AB79" s="124" t="s">
        <v>674</v>
      </c>
    </row>
    <row r="80" spans="2:28" s="78" customFormat="1" ht="31.5" x14ac:dyDescent="0.25">
      <c r="B80" s="124">
        <v>2017</v>
      </c>
      <c r="C80" s="124" t="s">
        <v>675</v>
      </c>
      <c r="D80" s="124" t="s">
        <v>87</v>
      </c>
      <c r="E80" s="23" t="s">
        <v>234</v>
      </c>
      <c r="F80" s="124" t="s">
        <v>110</v>
      </c>
      <c r="G80" s="124" t="s">
        <v>105</v>
      </c>
      <c r="H80" s="124" t="str">
        <f>F23a_F23b_Trimestres17_16_15!AJ89</f>
        <v>Difusión de mensajes sobre programas y actividades del Ayuntamiento de Morelia, en medio electrónico.</v>
      </c>
      <c r="I80" s="124" t="str">
        <f>F23a_F23b_Trimestres17_16_15!N89</f>
        <v>SA/DCS/S/044/2017</v>
      </c>
      <c r="J80" s="124" t="str">
        <f>F23a_F23b_Trimestres17_16_15!O87</f>
        <v>Secretaría de Administración</v>
      </c>
      <c r="K80" s="124" t="s">
        <v>88</v>
      </c>
      <c r="L80" s="124" t="s">
        <v>81</v>
      </c>
      <c r="M80" s="124" t="s">
        <v>90</v>
      </c>
      <c r="N80" s="124" t="s">
        <v>81</v>
      </c>
      <c r="O80" s="124" t="s">
        <v>91</v>
      </c>
      <c r="P80" s="124" t="s">
        <v>82</v>
      </c>
      <c r="Q80" s="124" t="s">
        <v>92</v>
      </c>
      <c r="R80" s="124" t="str">
        <f>F23a_F23b_Trimestres17_16_15!Y89</f>
        <v>N/D</v>
      </c>
      <c r="S80" s="124" t="str">
        <f t="shared" si="4"/>
        <v>N/D</v>
      </c>
      <c r="T80" s="19" t="str">
        <f>F23a_F23b_Trimestres17_16_15!AG89</f>
        <v>Amplia Cobertura Mediática en el Municipio</v>
      </c>
      <c r="U80" s="23" t="str">
        <f t="shared" si="5"/>
        <v>Sin Competencia del Municipio</v>
      </c>
      <c r="V80" s="124" t="s">
        <v>93</v>
      </c>
      <c r="W80" s="45">
        <f>F23a_F23b_Trimestres17_16_15!R89</f>
        <v>42887</v>
      </c>
      <c r="X80" s="45">
        <f>F23a_F23b_Trimestres17_16_15!S89</f>
        <v>42978</v>
      </c>
      <c r="Y80" s="44">
        <f>F23a_F23b_Trimestres17_16_15!M89</f>
        <v>30000</v>
      </c>
      <c r="Z80" s="44">
        <f>F23a_F23b_Trimestres17_16_15!AM89</f>
        <v>20000</v>
      </c>
      <c r="AA80" s="23" t="str">
        <f>F23a_F23b_Trimestres17_16_15!BA89</f>
        <v>CB8142D03F92, A8</v>
      </c>
      <c r="AB80" s="124" t="s">
        <v>674</v>
      </c>
    </row>
    <row r="81" spans="2:28" s="78" customFormat="1" ht="31.5" x14ac:dyDescent="0.25">
      <c r="B81" s="124">
        <v>2017</v>
      </c>
      <c r="C81" s="124" t="s">
        <v>675</v>
      </c>
      <c r="D81" s="124" t="s">
        <v>87</v>
      </c>
      <c r="E81" s="23" t="s">
        <v>234</v>
      </c>
      <c r="F81" s="124" t="s">
        <v>106</v>
      </c>
      <c r="G81" s="124" t="s">
        <v>105</v>
      </c>
      <c r="H81" s="124" t="str">
        <f>F23a_F23b_Trimestres17_16_15!AJ96</f>
        <v>Servicios de Difusión e Mensajes, programas, Actividades y Campañas del H. Ayuntamiento en el Diario Provincia.</v>
      </c>
      <c r="I81" s="124" t="str">
        <f>F23a_F23b_Trimestres17_16_15!N96</f>
        <v>SA/DCS/S/55/2017</v>
      </c>
      <c r="J81" s="124" t="str">
        <f>F23a_F23b_Trimestres17_16_15!O94</f>
        <v>Tesorería Municipal</v>
      </c>
      <c r="K81" s="124" t="s">
        <v>88</v>
      </c>
      <c r="L81" s="124" t="s">
        <v>81</v>
      </c>
      <c r="M81" s="124" t="s">
        <v>90</v>
      </c>
      <c r="N81" s="124" t="s">
        <v>81</v>
      </c>
      <c r="O81" s="124" t="s">
        <v>91</v>
      </c>
      <c r="P81" s="124" t="s">
        <v>82</v>
      </c>
      <c r="Q81" s="124" t="s">
        <v>92</v>
      </c>
      <c r="R81" s="124" t="str">
        <f>F23a_F23b_Trimestres17_16_15!Y96</f>
        <v>Operadora y Editora del Bajío S.A de C.V (Provincia)</v>
      </c>
      <c r="S81" s="124" t="str">
        <f t="shared" si="4"/>
        <v>Operadora y Editora del Bajío S.A de C.V (Provincia)</v>
      </c>
      <c r="T81" s="19" t="str">
        <f>F23a_F23b_Trimestres17_16_15!AG96</f>
        <v>Amplia Cobertura Mediática en el Municipio</v>
      </c>
      <c r="U81" s="23" t="str">
        <f t="shared" si="5"/>
        <v>Sin Competencia del Municipio</v>
      </c>
      <c r="V81" s="124" t="s">
        <v>93</v>
      </c>
      <c r="W81" s="45">
        <f>F23a_F23b_Trimestres17_16_15!R96</f>
        <v>42736</v>
      </c>
      <c r="X81" s="45">
        <f>F23a_F23b_Trimestres17_16_15!S96</f>
        <v>42490</v>
      </c>
      <c r="Y81" s="44">
        <f>F23a_F23b_Trimestres17_16_15!M96</f>
        <v>420000</v>
      </c>
      <c r="Z81" s="44">
        <f>F23a_F23b_Trimestres17_16_15!AM96</f>
        <v>420000</v>
      </c>
      <c r="AA81" s="23" t="str">
        <f>F23a_F23b_Trimestres17_16_15!BA96</f>
        <v>A90, A91, A 22211, 34</v>
      </c>
      <c r="AB81" s="124" t="s">
        <v>674</v>
      </c>
    </row>
    <row r="82" spans="2:28" s="78" customFormat="1" ht="31.5" x14ac:dyDescent="0.25">
      <c r="B82" s="124">
        <v>2017</v>
      </c>
      <c r="C82" s="124" t="s">
        <v>675</v>
      </c>
      <c r="D82" s="124" t="s">
        <v>87</v>
      </c>
      <c r="E82" s="23" t="s">
        <v>234</v>
      </c>
      <c r="F82" s="124" t="s">
        <v>124</v>
      </c>
      <c r="G82" s="124" t="s">
        <v>125</v>
      </c>
      <c r="H82" s="124" t="str">
        <f>F23a_F23b_Trimestres17_16_15!AJ99</f>
        <v>Servicios de Difusión de mensajes, programas, actividades y Campañas del H. Ayuntamiento de Morelia.</v>
      </c>
      <c r="I82" s="124" t="str">
        <f>F23a_F23b_Trimestres17_16_15!N99</f>
        <v>SA/DCS/S/82/2017</v>
      </c>
      <c r="J82" s="124" t="str">
        <f>F23a_F23b_Trimestres17_16_15!O97</f>
        <v>Secretaría de Administración</v>
      </c>
      <c r="K82" s="124" t="s">
        <v>88</v>
      </c>
      <c r="L82" s="124" t="s">
        <v>81</v>
      </c>
      <c r="M82" s="124" t="s">
        <v>90</v>
      </c>
      <c r="N82" s="124" t="s">
        <v>81</v>
      </c>
      <c r="O82" s="124" t="s">
        <v>91</v>
      </c>
      <c r="P82" s="124" t="s">
        <v>82</v>
      </c>
      <c r="Q82" s="124" t="s">
        <v>92</v>
      </c>
      <c r="R82" s="124" t="str">
        <f>F23a_F23b_Trimestres17_16_15!Y99</f>
        <v>Grupo la Voz del Viento S.A de C.V</v>
      </c>
      <c r="S82" s="124" t="str">
        <f t="shared" si="4"/>
        <v>Grupo la Voz del Viento S.A de C.V</v>
      </c>
      <c r="T82" s="19" t="str">
        <f>F23a_F23b_Trimestres17_16_15!AG99</f>
        <v>Amplia Cobertura Mediática en el Municipio</v>
      </c>
      <c r="U82" s="23" t="str">
        <f t="shared" si="5"/>
        <v>Sin Competencia del Municipio</v>
      </c>
      <c r="V82" s="124" t="s">
        <v>93</v>
      </c>
      <c r="W82" s="45">
        <f>F23a_F23b_Trimestres17_16_15!R99</f>
        <v>42826</v>
      </c>
      <c r="X82" s="45">
        <f>F23a_F23b_Trimestres17_16_15!S99</f>
        <v>43100</v>
      </c>
      <c r="Y82" s="44">
        <f>F23a_F23b_Trimestres17_16_15!M99</f>
        <v>150003</v>
      </c>
      <c r="Z82" s="44">
        <f>F23a_F23b_Trimestres17_16_15!AM99</f>
        <v>66668</v>
      </c>
      <c r="AA82" s="23" t="str">
        <f>F23a_F23b_Trimestres17_16_15!BA99</f>
        <v xml:space="preserve">88, 90, 95, 99, </v>
      </c>
      <c r="AB82" s="124" t="s">
        <v>674</v>
      </c>
    </row>
    <row r="83" spans="2:28" s="78" customFormat="1" ht="52.5" x14ac:dyDescent="0.25">
      <c r="B83" s="124">
        <v>2017</v>
      </c>
      <c r="C83" s="124" t="s">
        <v>675</v>
      </c>
      <c r="D83" s="124" t="s">
        <v>87</v>
      </c>
      <c r="E83" s="23" t="s">
        <v>234</v>
      </c>
      <c r="F83" s="124" t="s">
        <v>124</v>
      </c>
      <c r="G83" s="124" t="s">
        <v>125</v>
      </c>
      <c r="H83" s="124" t="str">
        <f>F23a_F23b_Trimestres17_16_15!AJ101</f>
        <v>Servicios de Difusión del quehacer del H. Ayuntamiento de Morelia y de los bienes y servicios públicos que prestan las diferentes dependencias que lo conforman</v>
      </c>
      <c r="I83" s="124" t="str">
        <f>F23a_F23b_Trimestres17_16_15!N101</f>
        <v>SA/DCS/S/100/2017</v>
      </c>
      <c r="J83" s="124" t="str">
        <f>F23a_F23b_Trimestres17_16_15!O99</f>
        <v>Secretaría de Administración</v>
      </c>
      <c r="K83" s="124" t="s">
        <v>88</v>
      </c>
      <c r="L83" s="124" t="s">
        <v>81</v>
      </c>
      <c r="M83" s="124" t="s">
        <v>90</v>
      </c>
      <c r="N83" s="124" t="s">
        <v>81</v>
      </c>
      <c r="O83" s="124" t="s">
        <v>91</v>
      </c>
      <c r="P83" s="124" t="s">
        <v>82</v>
      </c>
      <c r="Q83" s="124" t="s">
        <v>92</v>
      </c>
      <c r="R83" s="124" t="str">
        <f>F23a_F23b_Trimestres17_16_15!Y101</f>
        <v>Medio Entertainment S.A de C.V</v>
      </c>
      <c r="S83" s="124" t="str">
        <f t="shared" si="4"/>
        <v>Medio Entertainment S.A de C.V</v>
      </c>
      <c r="T83" s="19" t="str">
        <f>F23a_F23b_Trimestres17_16_15!AG101</f>
        <v>Amplia Cobertura Mediática en el Municipio</v>
      </c>
      <c r="U83" s="23" t="str">
        <f t="shared" si="5"/>
        <v>Sin Competencia del Municipio</v>
      </c>
      <c r="V83" s="124" t="s">
        <v>93</v>
      </c>
      <c r="W83" s="45">
        <f>F23a_F23b_Trimestres17_16_15!R101</f>
        <v>42826</v>
      </c>
      <c r="X83" s="45">
        <f>F23a_F23b_Trimestres17_16_15!S101</f>
        <v>42855</v>
      </c>
      <c r="Y83" s="44">
        <f>F23a_F23b_Trimestres17_16_15!M101</f>
        <v>400000</v>
      </c>
      <c r="Z83" s="44">
        <f>F23a_F23b_Trimestres17_16_15!AM101</f>
        <v>400000</v>
      </c>
      <c r="AA83" s="23" t="str">
        <f>F23a_F23b_Trimestres17_16_15!BA101</f>
        <v>A 1820</v>
      </c>
      <c r="AB83" s="124" t="s">
        <v>674</v>
      </c>
    </row>
    <row r="84" spans="2:28" s="78" customFormat="1" ht="126" x14ac:dyDescent="0.25">
      <c r="B84" s="124">
        <v>2017</v>
      </c>
      <c r="C84" s="124" t="s">
        <v>675</v>
      </c>
      <c r="D84" s="124" t="s">
        <v>87</v>
      </c>
      <c r="E84" s="23" t="s">
        <v>234</v>
      </c>
      <c r="F84" s="124" t="s">
        <v>124</v>
      </c>
      <c r="G84" s="124" t="s">
        <v>125</v>
      </c>
      <c r="H84" s="124" t="str">
        <f>F23a_F23b_Trimestres17_16_15!AJ103</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I84" s="124" t="str">
        <f>F23a_F23b_Trimestres17_16_15!N103</f>
        <v>TMMEJ/COT/DCS/025/2017</v>
      </c>
      <c r="J84" s="124" t="str">
        <f>F23a_F23b_Trimestres17_16_15!O101</f>
        <v>Secretaría de Administración</v>
      </c>
      <c r="K84" s="124" t="s">
        <v>88</v>
      </c>
      <c r="L84" s="124" t="s">
        <v>81</v>
      </c>
      <c r="M84" s="124" t="s">
        <v>90</v>
      </c>
      <c r="N84" s="124" t="s">
        <v>81</v>
      </c>
      <c r="O84" s="124" t="s">
        <v>91</v>
      </c>
      <c r="P84" s="124" t="s">
        <v>82</v>
      </c>
      <c r="Q84" s="124" t="s">
        <v>92</v>
      </c>
      <c r="R84" s="124" t="str">
        <f>F23a_F23b_Trimestres17_16_15!Y103</f>
        <v>Operadora y Editora del Bajío S.A de C.V</v>
      </c>
      <c r="S84" s="124" t="str">
        <f t="shared" si="4"/>
        <v>Operadora y Editora del Bajío S.A de C.V</v>
      </c>
      <c r="T84" s="19" t="str">
        <f>F23a_F23b_Trimestres17_16_15!AG103</f>
        <v>Amplia Cobertura Mediática en el Municipio</v>
      </c>
      <c r="U84" s="23" t="str">
        <f t="shared" si="5"/>
        <v>Sin Competencia del Municipio</v>
      </c>
      <c r="V84" s="124" t="s">
        <v>93</v>
      </c>
      <c r="W84" s="45">
        <f>F23a_F23b_Trimestres17_16_15!R103</f>
        <v>42887</v>
      </c>
      <c r="X84" s="45">
        <f>F23a_F23b_Trimestres17_16_15!S103</f>
        <v>42916</v>
      </c>
      <c r="Y84" s="44">
        <f>F23a_F23b_Trimestres17_16_15!M103</f>
        <v>110000</v>
      </c>
      <c r="Z84" s="44">
        <f>F23a_F23b_Trimestres17_16_15!AM103</f>
        <v>110000</v>
      </c>
      <c r="AA84" s="23" t="str">
        <f>F23a_F23b_Trimestres17_16_15!BA103</f>
        <v>A 184</v>
      </c>
      <c r="AB84" s="124" t="s">
        <v>674</v>
      </c>
    </row>
    <row r="85" spans="2:28" s="78" customFormat="1" ht="31.5" x14ac:dyDescent="0.25">
      <c r="B85" s="124">
        <v>2017</v>
      </c>
      <c r="C85" s="124" t="s">
        <v>675</v>
      </c>
      <c r="D85" s="124" t="s">
        <v>87</v>
      </c>
      <c r="E85" s="23" t="s">
        <v>234</v>
      </c>
      <c r="F85" s="124" t="s">
        <v>99</v>
      </c>
      <c r="G85" s="124" t="s">
        <v>179</v>
      </c>
      <c r="H85" s="124" t="str">
        <f>F23a_F23b_Trimestres17_16_15!AJ108</f>
        <v>Difusión de Mensajes sobre  programas y actividades del Ayuntamiento de Morelia, en spots de Radio</v>
      </c>
      <c r="I85" s="124" t="str">
        <f>F23a_F23b_Trimestres17_16_15!N108</f>
        <v>TMMEJ/COT/DCS/012/2017</v>
      </c>
      <c r="J85" s="124" t="str">
        <f>F23a_F23b_Trimestres17_16_15!O106</f>
        <v>Tesorería Municipal</v>
      </c>
      <c r="K85" s="124" t="s">
        <v>88</v>
      </c>
      <c r="L85" s="124" t="s">
        <v>81</v>
      </c>
      <c r="M85" s="124" t="s">
        <v>90</v>
      </c>
      <c r="N85" s="124" t="s">
        <v>81</v>
      </c>
      <c r="O85" s="124" t="s">
        <v>91</v>
      </c>
      <c r="P85" s="124" t="s">
        <v>82</v>
      </c>
      <c r="Q85" s="124" t="s">
        <v>92</v>
      </c>
      <c r="R85" s="124" t="str">
        <f>F23a_F23b_Trimestres17_16_15!Y108</f>
        <v>N/D</v>
      </c>
      <c r="S85" s="124" t="str">
        <f t="shared" si="4"/>
        <v>N/D</v>
      </c>
      <c r="T85" s="19" t="str">
        <f>F23a_F23b_Trimestres17_16_15!AG108</f>
        <v>Amplia Cobertura Mediática en el Municipio</v>
      </c>
      <c r="U85" s="23" t="str">
        <f t="shared" si="5"/>
        <v>Sin Competencia del Municipio</v>
      </c>
      <c r="V85" s="124" t="s">
        <v>93</v>
      </c>
      <c r="W85" s="45">
        <f>F23a_F23b_Trimestres17_16_15!R108</f>
        <v>42828</v>
      </c>
      <c r="X85" s="45">
        <f>F23a_F23b_Trimestres17_16_15!S108</f>
        <v>43100</v>
      </c>
      <c r="Y85" s="44">
        <f>F23a_F23b_Trimestres17_16_15!M108</f>
        <v>205000</v>
      </c>
      <c r="Z85" s="44">
        <f>F23a_F23b_Trimestres17_16_15!AM108</f>
        <v>80000</v>
      </c>
      <c r="AA85" s="23" t="str">
        <f>F23a_F23b_Trimestres17_16_15!BA108</f>
        <v xml:space="preserve">144, 158, 161, 166, </v>
      </c>
      <c r="AB85" s="124" t="s">
        <v>674</v>
      </c>
    </row>
    <row r="86" spans="2:28" s="78" customFormat="1" ht="31.5" x14ac:dyDescent="0.25">
      <c r="B86" s="124">
        <v>2017</v>
      </c>
      <c r="C86" s="124" t="s">
        <v>675</v>
      </c>
      <c r="D86" s="124" t="s">
        <v>87</v>
      </c>
      <c r="E86" s="23" t="s">
        <v>234</v>
      </c>
      <c r="F86" s="124" t="s">
        <v>124</v>
      </c>
      <c r="G86" s="124" t="s">
        <v>125</v>
      </c>
      <c r="H86" s="124" t="str">
        <f>F23a_F23b_Trimestres17_16_15!AJ109</f>
        <v>Difusión de mensajes sobre programas y actividades del Ayuntamiento de Morelia</v>
      </c>
      <c r="I86" s="124" t="str">
        <f>F23a_F23b_Trimestres17_16_15!N109</f>
        <v>TMMEJ/COT/DCS/036/2017</v>
      </c>
      <c r="J86" s="124" t="str">
        <f>F23a_F23b_Trimestres17_16_15!O107</f>
        <v>Tesorería Municipal</v>
      </c>
      <c r="K86" s="124" t="s">
        <v>88</v>
      </c>
      <c r="L86" s="124" t="s">
        <v>81</v>
      </c>
      <c r="M86" s="124" t="s">
        <v>90</v>
      </c>
      <c r="N86" s="124" t="s">
        <v>81</v>
      </c>
      <c r="O86" s="124" t="s">
        <v>91</v>
      </c>
      <c r="P86" s="124" t="s">
        <v>82</v>
      </c>
      <c r="Q86" s="124" t="s">
        <v>92</v>
      </c>
      <c r="R86" s="124" t="str">
        <f>F23a_F23b_Trimestres17_16_15!Y109</f>
        <v>N/D</v>
      </c>
      <c r="S86" s="124" t="str">
        <f t="shared" si="4"/>
        <v>N/D</v>
      </c>
      <c r="T86" s="19" t="str">
        <f>F23a_F23b_Trimestres17_16_15!AG109</f>
        <v>Amplia Cobertura Mediática en el Municipio</v>
      </c>
      <c r="U86" s="23" t="str">
        <f t="shared" si="5"/>
        <v>Sin Competencia del Municipio</v>
      </c>
      <c r="V86" s="124" t="s">
        <v>93</v>
      </c>
      <c r="W86" s="45">
        <f>F23a_F23b_Trimestres17_16_15!R109</f>
        <v>42857</v>
      </c>
      <c r="X86" s="45">
        <f>F23a_F23b_Trimestres17_16_15!S109</f>
        <v>43100</v>
      </c>
      <c r="Y86" s="44">
        <f>F23a_F23b_Trimestres17_16_15!M109</f>
        <v>200000</v>
      </c>
      <c r="Z86" s="44">
        <f>F23a_F23b_Trimestres17_16_15!AM109</f>
        <v>80000</v>
      </c>
      <c r="AA86" s="23" t="str">
        <f>F23a_F23b_Trimestres17_16_15!BA109</f>
        <v xml:space="preserve">255, 260, </v>
      </c>
      <c r="AB86" s="124" t="s">
        <v>674</v>
      </c>
    </row>
    <row r="87" spans="2:28" s="78" customFormat="1" ht="52.5" x14ac:dyDescent="0.25">
      <c r="B87" s="124">
        <v>2017</v>
      </c>
      <c r="C87" s="124" t="s">
        <v>675</v>
      </c>
      <c r="D87" s="124" t="s">
        <v>87</v>
      </c>
      <c r="E87" s="23" t="s">
        <v>234</v>
      </c>
      <c r="F87" s="124" t="s">
        <v>143</v>
      </c>
      <c r="G87" s="124" t="s">
        <v>144</v>
      </c>
      <c r="H87" s="124" t="str">
        <f>F23a_F23b_Trimestres17_16_15!AJ167</f>
        <v>Difusión de las Campañas: "Agua sin Aumento", y "Sigue en el Juego 2017", spots que se difundirán en medio radiofónico.</v>
      </c>
      <c r="I87" s="124" t="str">
        <f>F23a_F23b_Trimestres17_16_15!N167</f>
        <v>SA/DCS/S/047/2017</v>
      </c>
      <c r="J87" s="124" t="str">
        <f>F23a_F23b_Trimestres17_16_15!O167</f>
        <v>Secretaría de Administración</v>
      </c>
      <c r="K87" s="124" t="s">
        <v>88</v>
      </c>
      <c r="L87" s="124" t="s">
        <v>81</v>
      </c>
      <c r="M87" s="124" t="s">
        <v>90</v>
      </c>
      <c r="N87" s="124" t="s">
        <v>81</v>
      </c>
      <c r="O87" s="124" t="s">
        <v>91</v>
      </c>
      <c r="P87" s="124" t="s">
        <v>82</v>
      </c>
      <c r="Q87" s="124" t="s">
        <v>92</v>
      </c>
      <c r="R87" s="124" t="str">
        <f>F23a_F23b_Trimestres17_16_15!Y167</f>
        <v xml:space="preserve">Universidad Michoacana de San Nicolás de Hidalgo </v>
      </c>
      <c r="S87" s="124" t="str">
        <f t="shared" si="4"/>
        <v xml:space="preserve">Universidad Michoacana de San Nicolás de Hidalgo </v>
      </c>
      <c r="T87" s="19" t="str">
        <f>F23a_F23b_Trimestres17_16_15!AG167</f>
        <v>Amplia Cobertura Mediática en el Municipio</v>
      </c>
      <c r="U87" s="23" t="str">
        <f t="shared" si="5"/>
        <v>Sin Competencia del Municipio</v>
      </c>
      <c r="V87" s="124" t="s">
        <v>93</v>
      </c>
      <c r="W87" s="45">
        <f>F23a_F23b_Trimestres17_16_15!R167</f>
        <v>42736</v>
      </c>
      <c r="X87" s="45">
        <f>F23a_F23b_Trimestres17_16_15!S167</f>
        <v>42766</v>
      </c>
      <c r="Y87" s="44">
        <f>F23a_F23b_Trimestres17_16_15!M167</f>
        <v>50000</v>
      </c>
      <c r="Z87" s="44">
        <f>F23a_F23b_Trimestres17_16_15!AM167</f>
        <v>50000</v>
      </c>
      <c r="AA87" s="23" t="str">
        <f>F23a_F23b_Trimestres17_16_15!BA167</f>
        <v>A 7895</v>
      </c>
      <c r="AB87" s="124" t="s">
        <v>252</v>
      </c>
    </row>
    <row r="88" spans="2:28" s="78" customFormat="1" ht="52.5" x14ac:dyDescent="0.25">
      <c r="B88" s="124">
        <v>2017</v>
      </c>
      <c r="C88" s="124" t="s">
        <v>675</v>
      </c>
      <c r="D88" s="124" t="s">
        <v>87</v>
      </c>
      <c r="E88" s="23" t="s">
        <v>234</v>
      </c>
      <c r="F88" s="124" t="s">
        <v>182</v>
      </c>
      <c r="G88" s="124" t="s">
        <v>183</v>
      </c>
      <c r="H88" s="124" t="str">
        <f>F23a_F23b_Trimestres17_16_15!AJ171</f>
        <v>Difusión de  Proyectos y Obras del H. Ayuntamiento de Morelia en el Diario La Extra</v>
      </c>
      <c r="I88" s="124" t="str">
        <f>F23a_F23b_Trimestres17_16_15!N171</f>
        <v>TMMEJ/COT/DCS/007/2017</v>
      </c>
      <c r="J88" s="124" t="str">
        <f>F23a_F23b_Trimestres17_16_15!O171</f>
        <v>Tesorería Municipal</v>
      </c>
      <c r="K88" s="124" t="s">
        <v>88</v>
      </c>
      <c r="L88" s="124" t="s">
        <v>81</v>
      </c>
      <c r="M88" s="124" t="s">
        <v>90</v>
      </c>
      <c r="N88" s="124" t="s">
        <v>81</v>
      </c>
      <c r="O88" s="124" t="s">
        <v>91</v>
      </c>
      <c r="P88" s="124" t="s">
        <v>82</v>
      </c>
      <c r="Q88" s="124" t="s">
        <v>92</v>
      </c>
      <c r="R88" s="124" t="str">
        <f>F23a_F23b_Trimestres17_16_15!Y171</f>
        <v>N/D</v>
      </c>
      <c r="S88" s="124" t="str">
        <f t="shared" si="4"/>
        <v>N/D</v>
      </c>
      <c r="T88" s="19" t="str">
        <f>F23a_F23b_Trimestres17_16_15!AG171</f>
        <v>Amplia Cobertura Mediática en el Municipio</v>
      </c>
      <c r="U88" s="23" t="str">
        <f t="shared" si="5"/>
        <v>Sin Competencia del Municipio</v>
      </c>
      <c r="V88" s="124" t="s">
        <v>93</v>
      </c>
      <c r="W88" s="45">
        <f>F23a_F23b_Trimestres17_16_15!R171</f>
        <v>42737</v>
      </c>
      <c r="X88" s="45">
        <f>F23a_F23b_Trimestres17_16_15!S171</f>
        <v>42794</v>
      </c>
      <c r="Y88" s="44">
        <f>F23a_F23b_Trimestres17_16_15!M171</f>
        <v>30000</v>
      </c>
      <c r="Z88" s="44">
        <f>F23a_F23b_Trimestres17_16_15!AM171</f>
        <v>30000</v>
      </c>
      <c r="AA88" s="23" t="str">
        <f>F23a_F23b_Trimestres17_16_15!BA171</f>
        <v>1A - 211</v>
      </c>
      <c r="AB88" s="124" t="s">
        <v>252</v>
      </c>
    </row>
    <row r="89" spans="2:28" s="78" customFormat="1" ht="31.5" x14ac:dyDescent="0.25">
      <c r="B89" s="124">
        <v>2017</v>
      </c>
      <c r="C89" s="124" t="s">
        <v>675</v>
      </c>
      <c r="D89" s="124" t="s">
        <v>87</v>
      </c>
      <c r="E89" s="23" t="s">
        <v>234</v>
      </c>
      <c r="F89" s="124" t="s">
        <v>143</v>
      </c>
      <c r="G89" s="124" t="s">
        <v>144</v>
      </c>
      <c r="H89" s="124" t="str">
        <f>F23a_F23b_Trimestres17_16_15!AJ172</f>
        <v>Difusión de  Proyectos y Obras del H. Ayuntamiento de Morelia en el Diario de Morelia</v>
      </c>
      <c r="I89" s="124" t="str">
        <f>F23a_F23b_Trimestres17_16_15!N172</f>
        <v>TMMEJ/COT/DCS/008/2017</v>
      </c>
      <c r="J89" s="124" t="str">
        <f>F23a_F23b_Trimestres17_16_15!O172</f>
        <v>Tesorería Municipal</v>
      </c>
      <c r="K89" s="124" t="s">
        <v>88</v>
      </c>
      <c r="L89" s="124" t="s">
        <v>81</v>
      </c>
      <c r="M89" s="124" t="s">
        <v>90</v>
      </c>
      <c r="N89" s="124" t="s">
        <v>81</v>
      </c>
      <c r="O89" s="124" t="s">
        <v>91</v>
      </c>
      <c r="P89" s="124" t="s">
        <v>82</v>
      </c>
      <c r="Q89" s="124" t="s">
        <v>92</v>
      </c>
      <c r="R89" s="124" t="str">
        <f>F23a_F23b_Trimestres17_16_15!Y172</f>
        <v>N/D</v>
      </c>
      <c r="S89" s="124" t="str">
        <f t="shared" si="4"/>
        <v>N/D</v>
      </c>
      <c r="T89" s="19" t="str">
        <f>F23a_F23b_Trimestres17_16_15!AG172</f>
        <v>Amplia Cobertura Mediática en el Municipio</v>
      </c>
      <c r="U89" s="23" t="str">
        <f t="shared" si="5"/>
        <v>Sin Competencia del Municipio</v>
      </c>
      <c r="V89" s="124" t="s">
        <v>93</v>
      </c>
      <c r="W89" s="45">
        <f>F23a_F23b_Trimestres17_16_15!R172</f>
        <v>42737</v>
      </c>
      <c r="X89" s="45">
        <f>F23a_F23b_Trimestres17_16_15!S172</f>
        <v>42794</v>
      </c>
      <c r="Y89" s="44">
        <f>F23a_F23b_Trimestres17_16_15!M172</f>
        <v>30000</v>
      </c>
      <c r="Z89" s="44">
        <f>F23a_F23b_Trimestres17_16_15!AM172</f>
        <v>30000</v>
      </c>
      <c r="AA89" s="23" t="str">
        <f>F23a_F23b_Trimestres17_16_15!BA172</f>
        <v>1A - 212</v>
      </c>
      <c r="AB89" s="124" t="s">
        <v>674</v>
      </c>
    </row>
    <row r="90" spans="2:28" s="78" customFormat="1" ht="31.5" x14ac:dyDescent="0.25">
      <c r="B90" s="124">
        <v>2017</v>
      </c>
      <c r="C90" s="124" t="s">
        <v>675</v>
      </c>
      <c r="D90" s="124" t="s">
        <v>87</v>
      </c>
      <c r="E90" s="23" t="s">
        <v>234</v>
      </c>
      <c r="F90" s="124" t="s">
        <v>143</v>
      </c>
      <c r="G90" s="124" t="s">
        <v>144</v>
      </c>
      <c r="H90" s="124" t="str">
        <f>F23a_F23b_Trimestres17_16_15!AJ173</f>
        <v>Difusión de la Campaña "Sigue en el Juego"</v>
      </c>
      <c r="I90" s="124" t="str">
        <f>F23a_F23b_Trimestres17_16_15!N173</f>
        <v>TMMEJ/COT/DCS/051/2017</v>
      </c>
      <c r="J90" s="124" t="str">
        <f>F23a_F23b_Trimestres17_16_15!O173</f>
        <v>Tesorería Municipal</v>
      </c>
      <c r="K90" s="124" t="s">
        <v>88</v>
      </c>
      <c r="L90" s="124" t="s">
        <v>81</v>
      </c>
      <c r="M90" s="124" t="s">
        <v>90</v>
      </c>
      <c r="N90" s="124" t="s">
        <v>81</v>
      </c>
      <c r="O90" s="124" t="s">
        <v>91</v>
      </c>
      <c r="P90" s="124" t="s">
        <v>82</v>
      </c>
      <c r="Q90" s="124" t="s">
        <v>92</v>
      </c>
      <c r="R90" s="124" t="str">
        <f>F23a_F23b_Trimestres17_16_15!Y173</f>
        <v>Radio Trenu S.A de C.V</v>
      </c>
      <c r="S90" s="124" t="str">
        <f t="shared" si="4"/>
        <v>Radio Trenu S.A de C.V</v>
      </c>
      <c r="T90" s="19" t="str">
        <f>F23a_F23b_Trimestres17_16_15!AG173</f>
        <v>Amplia Cobertura Mediática en el Municipio</v>
      </c>
      <c r="U90" s="23" t="str">
        <f t="shared" si="5"/>
        <v>Sin Competencia del Municipio</v>
      </c>
      <c r="V90" s="124" t="s">
        <v>93</v>
      </c>
      <c r="W90" s="45">
        <f>F23a_F23b_Trimestres17_16_15!R173</f>
        <v>42737</v>
      </c>
      <c r="X90" s="45">
        <f>F23a_F23b_Trimestres17_16_15!S173</f>
        <v>42766</v>
      </c>
      <c r="Y90" s="44">
        <f>F23a_F23b_Trimestres17_16_15!M173</f>
        <v>116000</v>
      </c>
      <c r="Z90" s="44">
        <f>F23a_F23b_Trimestres17_16_15!AM173</f>
        <v>116000</v>
      </c>
      <c r="AA90" s="23" t="str">
        <f>F23a_F23b_Trimestres17_16_15!BA173</f>
        <v>A 1803</v>
      </c>
      <c r="AB90" s="124" t="s">
        <v>674</v>
      </c>
    </row>
    <row r="91" spans="2:28" s="78" customFormat="1" ht="42" x14ac:dyDescent="0.25">
      <c r="B91" s="124">
        <v>2017</v>
      </c>
      <c r="C91" s="124" t="s">
        <v>675</v>
      </c>
      <c r="D91" s="124" t="s">
        <v>87</v>
      </c>
      <c r="E91" s="23" t="s">
        <v>234</v>
      </c>
      <c r="F91" s="124" t="s">
        <v>143</v>
      </c>
      <c r="G91" s="124" t="s">
        <v>144</v>
      </c>
      <c r="H91" s="124" t="str">
        <f>F23a_F23b_Trimestres17_16_15!AJ174</f>
        <v>Difusión de la Campaña "Predial y Descuentos 2017"</v>
      </c>
      <c r="I91" s="124" t="str">
        <f>F23a_F23b_Trimestres17_16_15!N174</f>
        <v>TMMEJ/COT/DCS/052/2017</v>
      </c>
      <c r="J91" s="124" t="str">
        <f>F23a_F23b_Trimestres17_16_15!O174</f>
        <v>Tesorería Municipal</v>
      </c>
      <c r="K91" s="124" t="s">
        <v>88</v>
      </c>
      <c r="L91" s="124" t="s">
        <v>81</v>
      </c>
      <c r="M91" s="124" t="s">
        <v>90</v>
      </c>
      <c r="N91" s="124" t="s">
        <v>81</v>
      </c>
      <c r="O91" s="124" t="s">
        <v>91</v>
      </c>
      <c r="P91" s="124" t="s">
        <v>82</v>
      </c>
      <c r="Q91" s="124" t="s">
        <v>92</v>
      </c>
      <c r="R91" s="124" t="str">
        <f>F23a_F23b_Trimestres17_16_15!Y174</f>
        <v>Radio Trenu S.A de C.V</v>
      </c>
      <c r="S91" s="124" t="str">
        <f t="shared" si="4"/>
        <v>Radio Trenu S.A de C.V</v>
      </c>
      <c r="T91" s="19" t="str">
        <f>F23a_F23b_Trimestres17_16_15!AG174</f>
        <v>Amplia Cobertura Mediática en el Municipio</v>
      </c>
      <c r="U91" s="23" t="str">
        <f t="shared" si="5"/>
        <v>Sin Competencia del Municipio</v>
      </c>
      <c r="V91" s="124" t="s">
        <v>93</v>
      </c>
      <c r="W91" s="45">
        <f>F23a_F23b_Trimestres17_16_15!R174</f>
        <v>42768</v>
      </c>
      <c r="X91" s="45">
        <f>F23a_F23b_Trimestres17_16_15!S174</f>
        <v>42794</v>
      </c>
      <c r="Y91" s="44">
        <f>F23a_F23b_Trimestres17_16_15!M174</f>
        <v>116000</v>
      </c>
      <c r="Z91" s="44">
        <f>F23a_F23b_Trimestres17_16_15!AM174</f>
        <v>116000</v>
      </c>
      <c r="AA91" s="23" t="s">
        <v>233</v>
      </c>
      <c r="AB91" s="124" t="s">
        <v>674</v>
      </c>
    </row>
    <row r="92" spans="2:28" s="78" customFormat="1" ht="52.5" x14ac:dyDescent="0.25">
      <c r="B92" s="124">
        <v>2017</v>
      </c>
      <c r="C92" s="124" t="s">
        <v>675</v>
      </c>
      <c r="D92" s="124" t="s">
        <v>87</v>
      </c>
      <c r="E92" s="23" t="s">
        <v>234</v>
      </c>
      <c r="F92" s="124" t="s">
        <v>143</v>
      </c>
      <c r="G92" s="124" t="s">
        <v>144</v>
      </c>
      <c r="H92" s="124" t="str">
        <f>F23a_F23b_Trimestres17_16_15!AJ175</f>
        <v>Difusión de  Proyectos y Obras del H. Ayuntamiento de Morelia en el Diario de Morelia</v>
      </c>
      <c r="I92" s="124" t="str">
        <f>F23a_F23b_Trimestres17_16_15!N175</f>
        <v>TMMEJ/COT/DCS/017/2017</v>
      </c>
      <c r="J92" s="124" t="str">
        <f>F23a_F23b_Trimestres17_16_15!O175</f>
        <v>Tesorería Municipal</v>
      </c>
      <c r="K92" s="124" t="s">
        <v>88</v>
      </c>
      <c r="L92" s="124" t="s">
        <v>81</v>
      </c>
      <c r="M92" s="124" t="s">
        <v>90</v>
      </c>
      <c r="N92" s="124" t="s">
        <v>81</v>
      </c>
      <c r="O92" s="124" t="s">
        <v>91</v>
      </c>
      <c r="P92" s="124" t="s">
        <v>82</v>
      </c>
      <c r="Q92" s="124" t="s">
        <v>92</v>
      </c>
      <c r="R92" s="124" t="str">
        <f>F23a_F23b_Trimestres17_16_15!Y175</f>
        <v>TV Azteca S.A de C.V</v>
      </c>
      <c r="S92" s="124" t="str">
        <f t="shared" si="4"/>
        <v>TV Azteca S.A de C.V</v>
      </c>
      <c r="T92" s="19" t="str">
        <f>F23a_F23b_Trimestres17_16_15!AG175</f>
        <v>Amplia Cobertura Mediática en el Municipio</v>
      </c>
      <c r="U92" s="23" t="str">
        <f t="shared" si="5"/>
        <v>Sin Competencia del Municipio</v>
      </c>
      <c r="V92" s="124" t="s">
        <v>93</v>
      </c>
      <c r="W92" s="45">
        <f>F23a_F23b_Trimestres17_16_15!R175</f>
        <v>42767</v>
      </c>
      <c r="X92" s="45">
        <f>F23a_F23b_Trimestres17_16_15!S175</f>
        <v>42794</v>
      </c>
      <c r="Y92" s="44">
        <f>F23a_F23b_Trimestres17_16_15!M175</f>
        <v>93000</v>
      </c>
      <c r="Z92" s="44">
        <f>F23a_F23b_Trimestres17_16_15!AM175</f>
        <v>93000</v>
      </c>
      <c r="AA92" s="23" t="str">
        <f>F23a_F23b_Trimestres17_16_15!BA175</f>
        <v>EW 3003</v>
      </c>
      <c r="AB92" s="124" t="s">
        <v>252</v>
      </c>
    </row>
    <row r="93" spans="2:28" s="78" customFormat="1" ht="52.5" x14ac:dyDescent="0.25">
      <c r="B93" s="124">
        <v>2017</v>
      </c>
      <c r="C93" s="124" t="s">
        <v>675</v>
      </c>
      <c r="D93" s="124" t="s">
        <v>87</v>
      </c>
      <c r="E93" s="23" t="s">
        <v>234</v>
      </c>
      <c r="F93" s="124" t="s">
        <v>143</v>
      </c>
      <c r="G93" s="124" t="s">
        <v>144</v>
      </c>
      <c r="H93" s="124" t="str">
        <f>F23a_F23b_Trimestres17_16_15!AJ176</f>
        <v>Difusión de mensajes sobre programas y actividades del H. Ayuntamiento de Morelia, en medio electrónico.</v>
      </c>
      <c r="I93" s="124" t="str">
        <f>F23a_F23b_Trimestres17_16_15!N176</f>
        <v>TMMEJ/COT/DCS/054/2017</v>
      </c>
      <c r="J93" s="124" t="str">
        <f>F23a_F23b_Trimestres17_16_15!O176</f>
        <v>Tesorería Municipal</v>
      </c>
      <c r="K93" s="124" t="s">
        <v>88</v>
      </c>
      <c r="L93" s="124" t="s">
        <v>81</v>
      </c>
      <c r="M93" s="124" t="s">
        <v>90</v>
      </c>
      <c r="N93" s="124" t="s">
        <v>81</v>
      </c>
      <c r="O93" s="124" t="s">
        <v>91</v>
      </c>
      <c r="P93" s="124" t="s">
        <v>82</v>
      </c>
      <c r="Q93" s="124" t="s">
        <v>92</v>
      </c>
      <c r="R93" s="124" t="str">
        <f>F23a_F23b_Trimestres17_16_15!Y176</f>
        <v>N/D</v>
      </c>
      <c r="S93" s="124" t="str">
        <f t="shared" si="4"/>
        <v>N/D</v>
      </c>
      <c r="T93" s="19" t="str">
        <f>F23a_F23b_Trimestres17_16_15!AG176</f>
        <v>Amplia Cobertura Mediática en el Municipio</v>
      </c>
      <c r="U93" s="23" t="str">
        <f t="shared" si="5"/>
        <v>Sin Competencia del Municipio</v>
      </c>
      <c r="V93" s="124" t="s">
        <v>93</v>
      </c>
      <c r="W93" s="45">
        <f>F23a_F23b_Trimestres17_16_15!R176</f>
        <v>42887</v>
      </c>
      <c r="X93" s="45">
        <f>F23a_F23b_Trimestres17_16_15!S176</f>
        <v>43100</v>
      </c>
      <c r="Y93" s="44">
        <f>F23a_F23b_Trimestres17_16_15!M176</f>
        <v>56000</v>
      </c>
      <c r="Z93" s="44">
        <f>F23a_F23b_Trimestres17_16_15!AM176</f>
        <v>16000</v>
      </c>
      <c r="AA93" s="23" t="str">
        <f>F23a_F23b_Trimestres17_16_15!BA176</f>
        <v xml:space="preserve">265, 612, </v>
      </c>
      <c r="AB93" s="124" t="s">
        <v>252</v>
      </c>
    </row>
    <row r="94" spans="2:28" s="78" customFormat="1" ht="31.5" x14ac:dyDescent="0.25">
      <c r="B94" s="124">
        <v>2017</v>
      </c>
      <c r="C94" s="124" t="s">
        <v>675</v>
      </c>
      <c r="D94" s="124" t="s">
        <v>87</v>
      </c>
      <c r="E94" s="23" t="s">
        <v>234</v>
      </c>
      <c r="F94" s="124" t="s">
        <v>143</v>
      </c>
      <c r="G94" s="124" t="s">
        <v>144</v>
      </c>
      <c r="H94" s="124" t="str">
        <f>F23a_F23b_Trimestres17_16_15!AJ177</f>
        <v>Servicio de Difusión de mensajes, programas, actividades y campañas del H. Ayuntamiento de Morelia.</v>
      </c>
      <c r="I94" s="124" t="str">
        <f>F23a_F23b_Trimestres17_16_15!N177</f>
        <v>SA/DCS/S/121/2017</v>
      </c>
      <c r="J94" s="124" t="str">
        <f>F23a_F23b_Trimestres17_16_15!O177</f>
        <v>Secretaría de Administración</v>
      </c>
      <c r="K94" s="124" t="s">
        <v>88</v>
      </c>
      <c r="L94" s="124" t="s">
        <v>81</v>
      </c>
      <c r="M94" s="124" t="s">
        <v>90</v>
      </c>
      <c r="N94" s="124" t="s">
        <v>81</v>
      </c>
      <c r="O94" s="124" t="s">
        <v>91</v>
      </c>
      <c r="P94" s="124" t="s">
        <v>82</v>
      </c>
      <c r="Q94" s="124" t="s">
        <v>92</v>
      </c>
      <c r="R94" s="124" t="str">
        <f>F23a_F23b_Trimestres17_16_15!Y177</f>
        <v>Trade Web S. de R.L de C.V</v>
      </c>
      <c r="S94" s="124" t="str">
        <f t="shared" si="4"/>
        <v>Trade Web S. de R.L de C.V</v>
      </c>
      <c r="T94" s="19" t="str">
        <f>F23a_F23b_Trimestres17_16_15!AG177</f>
        <v>Amplia Cobertura Mediática en el Municipio</v>
      </c>
      <c r="U94" s="23" t="str">
        <f t="shared" si="5"/>
        <v>Sin Competencia del Municipio</v>
      </c>
      <c r="V94" s="124" t="s">
        <v>93</v>
      </c>
      <c r="W94" s="45">
        <f>F23a_F23b_Trimestres17_16_15!R177</f>
        <v>42736</v>
      </c>
      <c r="X94" s="45">
        <f>F23a_F23b_Trimestres17_16_15!S177</f>
        <v>42916</v>
      </c>
      <c r="Y94" s="44">
        <f>F23a_F23b_Trimestres17_16_15!M177</f>
        <v>300000</v>
      </c>
      <c r="Z94" s="44">
        <f>F23a_F23b_Trimestres17_16_15!AM177</f>
        <v>300000</v>
      </c>
      <c r="AA94" s="23" t="str">
        <f>F23a_F23b_Trimestres17_16_15!BA177</f>
        <v>802,  825, 855, 877, 894, 928.</v>
      </c>
      <c r="AB94" s="124" t="s">
        <v>674</v>
      </c>
    </row>
    <row r="95" spans="2:28" s="78" customFormat="1" ht="42" x14ac:dyDescent="0.25">
      <c r="B95" s="124">
        <v>2017</v>
      </c>
      <c r="C95" s="124" t="s">
        <v>675</v>
      </c>
      <c r="D95" s="124" t="s">
        <v>87</v>
      </c>
      <c r="E95" s="23" t="s">
        <v>234</v>
      </c>
      <c r="F95" s="124" t="s">
        <v>143</v>
      </c>
      <c r="G95" s="124" t="s">
        <v>144</v>
      </c>
      <c r="H95" s="124" t="str">
        <f>F23a_F23b_Trimestres17_16_15!AJ178</f>
        <v>Servicios de Divulgación de los proyectos, avances de las diferentes actividades con las que trabaja el H. Ayuntamiento de Morelia.</v>
      </c>
      <c r="I95" s="124" t="str">
        <f>F23a_F23b_Trimestres17_16_15!N178</f>
        <v>SA/DCS/S/111/2017</v>
      </c>
      <c r="J95" s="124" t="str">
        <f>F23a_F23b_Trimestres17_16_15!O178</f>
        <v>Secretaría de Administración</v>
      </c>
      <c r="K95" s="124" t="s">
        <v>88</v>
      </c>
      <c r="L95" s="124" t="s">
        <v>81</v>
      </c>
      <c r="M95" s="124" t="s">
        <v>90</v>
      </c>
      <c r="N95" s="124" t="s">
        <v>81</v>
      </c>
      <c r="O95" s="124" t="s">
        <v>91</v>
      </c>
      <c r="P95" s="124" t="s">
        <v>82</v>
      </c>
      <c r="Q95" s="124" t="s">
        <v>92</v>
      </c>
      <c r="R95" s="124" t="str">
        <f>F23a_F23b_Trimestres17_16_15!Y178</f>
        <v>N/D</v>
      </c>
      <c r="S95" s="124" t="str">
        <f t="shared" si="4"/>
        <v>N/D</v>
      </c>
      <c r="T95" s="19" t="str">
        <f>F23a_F23b_Trimestres17_16_15!AG178</f>
        <v>Amplia Cobertura Mediática en el Municipio</v>
      </c>
      <c r="U95" s="23" t="str">
        <f t="shared" si="5"/>
        <v>Sin Competencia del Municipio</v>
      </c>
      <c r="V95" s="124" t="s">
        <v>93</v>
      </c>
      <c r="W95" s="45">
        <f>F23a_F23b_Trimestres17_16_15!R178</f>
        <v>42736</v>
      </c>
      <c r="X95" s="45">
        <f>F23a_F23b_Trimestres17_16_15!S178</f>
        <v>42766</v>
      </c>
      <c r="Y95" s="44">
        <f>F23a_F23b_Trimestres17_16_15!M178</f>
        <v>141000</v>
      </c>
      <c r="Z95" s="44">
        <f>F23a_F23b_Trimestres17_16_15!AM178</f>
        <v>141000</v>
      </c>
      <c r="AA95" s="23">
        <f>F23a_F23b_Trimestres17_16_15!BA178</f>
        <v>2433</v>
      </c>
      <c r="AB95" s="124" t="s">
        <v>674</v>
      </c>
    </row>
    <row r="96" spans="2:28" s="78" customFormat="1" ht="42" x14ac:dyDescent="0.25">
      <c r="B96" s="124">
        <v>2017</v>
      </c>
      <c r="C96" s="124" t="s">
        <v>675</v>
      </c>
      <c r="D96" s="124" t="s">
        <v>87</v>
      </c>
      <c r="E96" s="23" t="s">
        <v>234</v>
      </c>
      <c r="F96" s="124" t="s">
        <v>143</v>
      </c>
      <c r="G96" s="124" t="s">
        <v>144</v>
      </c>
      <c r="H96" s="124" t="str">
        <f>F23a_F23b_Trimestres17_16_15!AJ179</f>
        <v>Servicios de Divulgación de los proyectos, avances de las diferentes actividades con las que trabaja el H. Ayuntamiento de Morelia.</v>
      </c>
      <c r="I96" s="124" t="str">
        <f>F23a_F23b_Trimestres17_16_15!N179</f>
        <v>SA/DCS/S/112/2017</v>
      </c>
      <c r="J96" s="124" t="str">
        <f>F23a_F23b_Trimestres17_16_15!O179</f>
        <v>Secretaría de Administración</v>
      </c>
      <c r="K96" s="124" t="s">
        <v>88</v>
      </c>
      <c r="L96" s="124" t="s">
        <v>81</v>
      </c>
      <c r="M96" s="124" t="s">
        <v>90</v>
      </c>
      <c r="N96" s="124" t="s">
        <v>81</v>
      </c>
      <c r="O96" s="124" t="s">
        <v>91</v>
      </c>
      <c r="P96" s="124" t="s">
        <v>82</v>
      </c>
      <c r="Q96" s="124" t="s">
        <v>92</v>
      </c>
      <c r="R96" s="124" t="str">
        <f>F23a_F23b_Trimestres17_16_15!Y179</f>
        <v>N/D</v>
      </c>
      <c r="S96" s="124" t="str">
        <f t="shared" si="4"/>
        <v>N/D</v>
      </c>
      <c r="T96" s="19" t="str">
        <f>F23a_F23b_Trimestres17_16_15!AG179</f>
        <v>Amplia Cobertura Mediática en el Municipio</v>
      </c>
      <c r="U96" s="23" t="str">
        <f t="shared" si="5"/>
        <v>Sin Competencia del Municipio</v>
      </c>
      <c r="V96" s="124" t="s">
        <v>93</v>
      </c>
      <c r="W96" s="45">
        <f>F23a_F23b_Trimestres17_16_15!R179</f>
        <v>42767</v>
      </c>
      <c r="X96" s="45">
        <f>F23a_F23b_Trimestres17_16_15!S179</f>
        <v>42855</v>
      </c>
      <c r="Y96" s="44">
        <f>F23a_F23b_Trimestres17_16_15!M179</f>
        <v>348000</v>
      </c>
      <c r="Z96" s="44">
        <f>F23a_F23b_Trimestres17_16_15!AM179</f>
        <v>348000</v>
      </c>
      <c r="AA96" s="23" t="str">
        <f>F23a_F23b_Trimestres17_16_15!BA179</f>
        <v>2436, 2460, 2486</v>
      </c>
      <c r="AB96" s="124" t="s">
        <v>674</v>
      </c>
    </row>
    <row r="97" spans="2:28" s="78" customFormat="1" ht="31.5" x14ac:dyDescent="0.25">
      <c r="B97" s="124">
        <v>2017</v>
      </c>
      <c r="C97" s="124" t="s">
        <v>675</v>
      </c>
      <c r="D97" s="124" t="s">
        <v>87</v>
      </c>
      <c r="E97" s="23" t="s">
        <v>234</v>
      </c>
      <c r="F97" s="124" t="s">
        <v>143</v>
      </c>
      <c r="G97" s="124" t="s">
        <v>144</v>
      </c>
      <c r="H97" s="124" t="str">
        <f>F23a_F23b_Trimestres17_16_15!AJ180</f>
        <v>Servicios de Difusión de mensajes, programas, actividades y Campañas del H. Ayuntamiento de Morelia.</v>
      </c>
      <c r="I97" s="124" t="str">
        <f>F23a_F23b_Trimestres17_16_15!N180</f>
        <v>SA/DCS/S/71/2017</v>
      </c>
      <c r="J97" s="124" t="str">
        <f>F23a_F23b_Trimestres17_16_15!O180</f>
        <v>Secretaría de Administración</v>
      </c>
      <c r="K97" s="124" t="s">
        <v>88</v>
      </c>
      <c r="L97" s="124" t="s">
        <v>81</v>
      </c>
      <c r="M97" s="124" t="s">
        <v>90</v>
      </c>
      <c r="N97" s="124" t="s">
        <v>81</v>
      </c>
      <c r="O97" s="124" t="s">
        <v>91</v>
      </c>
      <c r="P97" s="124" t="s">
        <v>82</v>
      </c>
      <c r="Q97" s="124" t="s">
        <v>92</v>
      </c>
      <c r="R97" s="124" t="str">
        <f>F23a_F23b_Trimestres17_16_15!Y180</f>
        <v>Servicios y Asesoría Publicitaria Siglo XXI S.A de C.V</v>
      </c>
      <c r="S97" s="124" t="str">
        <f t="shared" si="4"/>
        <v>Servicios y Asesoría Publicitaria Siglo XXI S.A de C.V</v>
      </c>
      <c r="T97" s="19" t="str">
        <f>F23a_F23b_Trimestres17_16_15!AG180</f>
        <v>Amplia Cobertura Mediática en el Municipio</v>
      </c>
      <c r="U97" s="23" t="str">
        <f t="shared" si="5"/>
        <v>Sin Competencia del Municipio</v>
      </c>
      <c r="V97" s="124" t="s">
        <v>93</v>
      </c>
      <c r="W97" s="45">
        <f>F23a_F23b_Trimestres17_16_15!R180</f>
        <v>42736</v>
      </c>
      <c r="X97" s="45">
        <f>F23a_F23b_Trimestres17_16_15!S180</f>
        <v>42916</v>
      </c>
      <c r="Y97" s="44">
        <f>F23a_F23b_Trimestres17_16_15!M180</f>
        <v>300000</v>
      </c>
      <c r="Z97" s="44">
        <f>F23a_F23b_Trimestres17_16_15!AM180</f>
        <v>300000</v>
      </c>
      <c r="AA97" s="23" t="str">
        <f>F23a_F23b_Trimestres17_16_15!BA180</f>
        <v>103, 104, 107, 109, 111, 113</v>
      </c>
      <c r="AB97" s="124" t="s">
        <v>674</v>
      </c>
    </row>
    <row r="98" spans="2:28" s="78" customFormat="1" ht="31.5" x14ac:dyDescent="0.25">
      <c r="B98" s="124">
        <v>2017</v>
      </c>
      <c r="C98" s="124" t="s">
        <v>675</v>
      </c>
      <c r="D98" s="124" t="s">
        <v>87</v>
      </c>
      <c r="E98" s="23" t="s">
        <v>234</v>
      </c>
      <c r="F98" s="124" t="s">
        <v>143</v>
      </c>
      <c r="G98" s="124" t="s">
        <v>144</v>
      </c>
      <c r="H98" s="124" t="str">
        <f>F23a_F23b_Trimestres17_16_15!AJ181</f>
        <v>Servicios de Difusión de mensajes, programas, actividades y Campañas del H. Ayuntamiento de Morelia.</v>
      </c>
      <c r="I98" s="124" t="str">
        <f>F23a_F23b_Trimestres17_16_15!N181</f>
        <v>SA/DCS/S/83/2017</v>
      </c>
      <c r="J98" s="124" t="str">
        <f>F23a_F23b_Trimestres17_16_15!O181</f>
        <v>Secretaría de Administración</v>
      </c>
      <c r="K98" s="124" t="s">
        <v>88</v>
      </c>
      <c r="L98" s="124" t="s">
        <v>81</v>
      </c>
      <c r="M98" s="124" t="s">
        <v>90</v>
      </c>
      <c r="N98" s="124" t="s">
        <v>81</v>
      </c>
      <c r="O98" s="124" t="s">
        <v>91</v>
      </c>
      <c r="P98" s="124" t="s">
        <v>82</v>
      </c>
      <c r="Q98" s="124" t="s">
        <v>92</v>
      </c>
      <c r="R98" s="124" t="str">
        <f>F23a_F23b_Trimestres17_16_15!Y181</f>
        <v>N/D</v>
      </c>
      <c r="S98" s="124" t="str">
        <f t="shared" si="4"/>
        <v>N/D</v>
      </c>
      <c r="T98" s="19" t="str">
        <f>F23a_F23b_Trimestres17_16_15!AG181</f>
        <v>Amplia Cobertura Mediática en el Municipio</v>
      </c>
      <c r="U98" s="23" t="str">
        <f t="shared" si="5"/>
        <v>Sin Competencia del Municipio</v>
      </c>
      <c r="V98" s="124" t="s">
        <v>93</v>
      </c>
      <c r="W98" s="45">
        <f>F23a_F23b_Trimestres17_16_15!R181</f>
        <v>42736</v>
      </c>
      <c r="X98" s="45">
        <f>F23a_F23b_Trimestres17_16_15!S181</f>
        <v>43100</v>
      </c>
      <c r="Y98" s="44">
        <f>F23a_F23b_Trimestres17_16_15!M181</f>
        <v>180000</v>
      </c>
      <c r="Z98" s="44">
        <f>F23a_F23b_Trimestres17_16_15!AM181</f>
        <v>105000</v>
      </c>
      <c r="AA98" s="23" t="str">
        <f>F23a_F23b_Trimestres17_16_15!BA181</f>
        <v xml:space="preserve">116, 117, 120, 123, 126, 131, 135, </v>
      </c>
      <c r="AB98" s="124" t="s">
        <v>674</v>
      </c>
    </row>
    <row r="99" spans="2:28" s="78" customFormat="1" ht="31.5" x14ac:dyDescent="0.25">
      <c r="B99" s="124">
        <v>2017</v>
      </c>
      <c r="C99" s="124" t="s">
        <v>675</v>
      </c>
      <c r="D99" s="124" t="s">
        <v>87</v>
      </c>
      <c r="E99" s="23" t="s">
        <v>234</v>
      </c>
      <c r="F99" s="124" t="s">
        <v>143</v>
      </c>
      <c r="G99" s="124" t="s">
        <v>144</v>
      </c>
      <c r="H99" s="124" t="str">
        <f>F23a_F23b_Trimestres17_16_15!AJ182</f>
        <v>Servicios de Difusión de mensajes, programas, actividades y Campañas del H. Ayuntamiento de Morelia.</v>
      </c>
      <c r="I99" s="124" t="str">
        <f>F23a_F23b_Trimestres17_16_15!N182</f>
        <v>SA/DCS/S/75/2017</v>
      </c>
      <c r="J99" s="124" t="str">
        <f>F23a_F23b_Trimestres17_16_15!O182</f>
        <v>Secretaría de Administración</v>
      </c>
      <c r="K99" s="124" t="s">
        <v>88</v>
      </c>
      <c r="L99" s="124" t="s">
        <v>81</v>
      </c>
      <c r="M99" s="124" t="s">
        <v>90</v>
      </c>
      <c r="N99" s="124" t="s">
        <v>81</v>
      </c>
      <c r="O99" s="124" t="s">
        <v>91</v>
      </c>
      <c r="P99" s="124" t="s">
        <v>82</v>
      </c>
      <c r="Q99" s="124" t="s">
        <v>92</v>
      </c>
      <c r="R99" s="124" t="str">
        <f>F23a_F23b_Trimestres17_16_15!Y182</f>
        <v>N/D</v>
      </c>
      <c r="S99" s="124" t="str">
        <f t="shared" si="4"/>
        <v>N/D</v>
      </c>
      <c r="T99" s="19" t="str">
        <f>F23a_F23b_Trimestres17_16_15!AG182</f>
        <v>Amplia Cobertura Mediática en el Municipio</v>
      </c>
      <c r="U99" s="23" t="str">
        <f t="shared" si="5"/>
        <v>Sin Competencia del Municipio</v>
      </c>
      <c r="V99" s="124" t="s">
        <v>93</v>
      </c>
      <c r="W99" s="45">
        <f>F23a_F23b_Trimestres17_16_15!R182</f>
        <v>42795</v>
      </c>
      <c r="X99" s="45">
        <f>F23a_F23b_Trimestres17_16_15!S182</f>
        <v>43100</v>
      </c>
      <c r="Y99" s="44">
        <f>F23a_F23b_Trimestres17_16_15!M182</f>
        <v>300000</v>
      </c>
      <c r="Z99" s="44">
        <f>F23a_F23b_Trimestres17_16_15!AM182</f>
        <v>150000</v>
      </c>
      <c r="AA99" s="23" t="str">
        <f>F23a_F23b_Trimestres17_16_15!BA182</f>
        <v xml:space="preserve">B 81, B 99, B 98, B 103, B 105, </v>
      </c>
      <c r="AB99" s="124" t="s">
        <v>674</v>
      </c>
    </row>
    <row r="100" spans="2:28" s="78" customFormat="1" ht="71.25" customHeight="1" x14ac:dyDescent="0.25">
      <c r="B100" s="124">
        <v>2017</v>
      </c>
      <c r="C100" s="124" t="s">
        <v>675</v>
      </c>
      <c r="D100" s="124" t="s">
        <v>87</v>
      </c>
      <c r="E100" s="23" t="s">
        <v>234</v>
      </c>
      <c r="F100" s="124" t="s">
        <v>143</v>
      </c>
      <c r="G100" s="124" t="s">
        <v>144</v>
      </c>
      <c r="H100" s="124" t="str">
        <f>F23a_F23b_Trimestres17_16_15!AJ183</f>
        <v>Servicios de Difusión del quehacer del H. Ayuntamiento de Morelia y de los bienes y servicios públicos que prestan las diferentes dependencias que lo conforman</v>
      </c>
      <c r="I100" s="124" t="str">
        <f>F23a_F23b_Trimestres17_16_15!N183</f>
        <v>SA/DCS/S/113/2017</v>
      </c>
      <c r="J100" s="124" t="str">
        <f>F23a_F23b_Trimestres17_16_15!O183</f>
        <v>Secretaría de Administración</v>
      </c>
      <c r="K100" s="124" t="s">
        <v>88</v>
      </c>
      <c r="L100" s="124" t="s">
        <v>81</v>
      </c>
      <c r="M100" s="124" t="s">
        <v>90</v>
      </c>
      <c r="N100" s="124" t="s">
        <v>81</v>
      </c>
      <c r="O100" s="124" t="s">
        <v>91</v>
      </c>
      <c r="P100" s="124" t="s">
        <v>82</v>
      </c>
      <c r="Q100" s="124" t="s">
        <v>92</v>
      </c>
      <c r="R100" s="124" t="str">
        <f>F23a_F23b_Trimestres17_16_15!Y183</f>
        <v>IMARMX S. de R.L de C.V</v>
      </c>
      <c r="S100" s="124" t="str">
        <f t="shared" si="4"/>
        <v>IMARMX S. de R.L de C.V</v>
      </c>
      <c r="T100" s="19" t="str">
        <f>F23a_F23b_Trimestres17_16_15!AG183</f>
        <v>Amplia Cobertura Mediática en el Municipio</v>
      </c>
      <c r="U100" s="23" t="str">
        <f t="shared" si="5"/>
        <v>Sin Competencia del Municipio</v>
      </c>
      <c r="V100" s="124" t="s">
        <v>93</v>
      </c>
      <c r="W100" s="45">
        <f>F23a_F23b_Trimestres17_16_15!R183</f>
        <v>42795</v>
      </c>
      <c r="X100" s="45">
        <f>F23a_F23b_Trimestres17_16_15!S183</f>
        <v>43100</v>
      </c>
      <c r="Y100" s="44">
        <f>F23a_F23b_Trimestres17_16_15!M183</f>
        <v>220000</v>
      </c>
      <c r="Z100" s="44">
        <f>F23a_F23b_Trimestres17_16_15!AM183</f>
        <v>110000</v>
      </c>
      <c r="AA100" s="23" t="str">
        <f>F23a_F23b_Trimestres17_16_15!BA183</f>
        <v xml:space="preserve">IM 932, IM 950, IM 957, IM 969, IM 976, </v>
      </c>
      <c r="AB100" s="124" t="s">
        <v>674</v>
      </c>
    </row>
    <row r="101" spans="2:28" s="78" customFormat="1" ht="73.5" customHeight="1" x14ac:dyDescent="0.25">
      <c r="B101" s="124">
        <f>F23a_F23b_Trimestres17_16_15!B184</f>
        <v>2017</v>
      </c>
      <c r="C101" s="124" t="s">
        <v>675</v>
      </c>
      <c r="D101" s="124" t="s">
        <v>87</v>
      </c>
      <c r="E101" s="23" t="s">
        <v>234</v>
      </c>
      <c r="F101" s="124" t="s">
        <v>143</v>
      </c>
      <c r="G101" s="124" t="s">
        <v>144</v>
      </c>
      <c r="H101" s="124" t="str">
        <f>F23a_F23b_Trimestres17_16_15!AJ184</f>
        <v>Servicios de dar a Conocer a la Ciudadanía de Morelia en general, las acciones, programas y campañas realizadas por el H. Ayuntamiento en favor de los Morelianos.</v>
      </c>
      <c r="I101" s="124" t="str">
        <f>F23a_F23b_Trimestres17_16_15!N184</f>
        <v>SA/DCS/S/106/2017</v>
      </c>
      <c r="J101" s="124" t="str">
        <f>F23a_F23b_Trimestres17_16_15!O184</f>
        <v>Secretaría de Administración</v>
      </c>
      <c r="K101" s="124" t="s">
        <v>88</v>
      </c>
      <c r="L101" s="124" t="s">
        <v>81</v>
      </c>
      <c r="M101" s="124" t="s">
        <v>90</v>
      </c>
      <c r="N101" s="124" t="s">
        <v>81</v>
      </c>
      <c r="O101" s="124" t="s">
        <v>91</v>
      </c>
      <c r="P101" s="124" t="s">
        <v>82</v>
      </c>
      <c r="Q101" s="124" t="s">
        <v>92</v>
      </c>
      <c r="R101" s="124" t="str">
        <f>F23a_F23b_Trimestres17_16_15!Y184</f>
        <v>N/D</v>
      </c>
      <c r="S101" s="124" t="str">
        <f t="shared" si="4"/>
        <v>N/D</v>
      </c>
      <c r="T101" s="19" t="str">
        <f>F23a_F23b_Trimestres17_16_15!AG184</f>
        <v>Amplia Cobertura Mediática en el Municipio</v>
      </c>
      <c r="U101" s="23" t="str">
        <f t="shared" si="5"/>
        <v>Sin Competencia del Municipio</v>
      </c>
      <c r="V101" s="124" t="s">
        <v>93</v>
      </c>
      <c r="W101" s="43">
        <f>F23a_F23b_Trimestres17_16_15!R184</f>
        <v>42795</v>
      </c>
      <c r="X101" s="43">
        <f>F23a_F23b_Trimestres17_16_15!S184</f>
        <v>43100</v>
      </c>
      <c r="Y101" s="44">
        <f>F23a_F23b_Trimestres17_16_15!M184</f>
        <v>190000</v>
      </c>
      <c r="Z101" s="44">
        <f>F23a_F23b_Trimestres17_16_15!AM184</f>
        <v>100000</v>
      </c>
      <c r="AA101" s="23" t="str">
        <f>F23a_F23b_Trimestres17_16_15!BA184</f>
        <v xml:space="preserve">8, 17, 24, 34, 47, </v>
      </c>
      <c r="AB101" s="124" t="s">
        <v>674</v>
      </c>
    </row>
    <row r="102" spans="2:28" s="78" customFormat="1" ht="83.25" customHeight="1" x14ac:dyDescent="0.25">
      <c r="B102" s="124">
        <v>2017</v>
      </c>
      <c r="C102" s="124" t="s">
        <v>678</v>
      </c>
      <c r="D102" s="124" t="s">
        <v>87</v>
      </c>
      <c r="E102" s="23" t="s">
        <v>234</v>
      </c>
      <c r="F102" s="124" t="s">
        <v>106</v>
      </c>
      <c r="G102" s="124" t="s">
        <v>105</v>
      </c>
      <c r="H102" s="124" t="str">
        <f>F23a_F23b_Trimestres17_16_15!AJ76</f>
        <v>Servicios de difusión de mensajes en radio, para la divulgación de los proyectos y avances de las diferentes actividades que realiza el H. Ayuntamiento de Morelia para lograr una mejor ciudad para todos sus habitantes.</v>
      </c>
      <c r="I102" s="124" t="str">
        <f>F23a_F23b_Trimestres17_16_15!N76</f>
        <v>TMMEJ/COT/DCS/049/2017</v>
      </c>
      <c r="J102" s="124">
        <f>F23a_F23b_Trimestres17_16_15!O10</f>
        <v>0</v>
      </c>
      <c r="K102" s="124" t="s">
        <v>88</v>
      </c>
      <c r="L102" s="124" t="s">
        <v>81</v>
      </c>
      <c r="M102" s="124" t="s">
        <v>90</v>
      </c>
      <c r="N102" s="124" t="s">
        <v>81</v>
      </c>
      <c r="O102" s="124" t="s">
        <v>91</v>
      </c>
      <c r="P102" s="124" t="s">
        <v>82</v>
      </c>
      <c r="Q102" s="124" t="s">
        <v>92</v>
      </c>
      <c r="R102" s="124" t="str">
        <f>F23a_F23b_Trimestres17_16_15!Y76</f>
        <v>Corporación Morelia Multimedia S.A de C.V</v>
      </c>
      <c r="S102" s="124" t="str">
        <f t="shared" si="4"/>
        <v>Corporación Morelia Multimedia S.A de C.V</v>
      </c>
      <c r="T102" s="19" t="str">
        <f>F23a_F23b_Trimestres17_16_15!AG76</f>
        <v>Amplia Cobertura Mediática en el Municipio</v>
      </c>
      <c r="U102" s="23" t="str">
        <f t="shared" si="5"/>
        <v>Sin Competencia del Municipio</v>
      </c>
      <c r="V102" s="124" t="s">
        <v>93</v>
      </c>
      <c r="W102" s="45">
        <f>F23a_F23b_Trimestres17_16_15!R76</f>
        <v>42887</v>
      </c>
      <c r="X102" s="45">
        <f>F23a_F23b_Trimestres17_16_15!S76</f>
        <v>43008</v>
      </c>
      <c r="Y102" s="44">
        <f>F23a_F23b_Trimestres17_16_15!M76</f>
        <v>240000</v>
      </c>
      <c r="Z102" s="44">
        <f>F23a_F23b_Trimestres17_16_15!AM76</f>
        <v>120000</v>
      </c>
      <c r="AA102" s="23" t="str">
        <f>F23a_F23b_Trimestres17_16_15!BA76</f>
        <v>3192 MOR, 3268 MOR</v>
      </c>
      <c r="AB102" s="124" t="s">
        <v>674</v>
      </c>
    </row>
    <row r="103" spans="2:28" s="78" customFormat="1" ht="65.25" customHeight="1" x14ac:dyDescent="0.25">
      <c r="B103" s="124">
        <v>2017</v>
      </c>
      <c r="C103" s="124" t="s">
        <v>678</v>
      </c>
      <c r="D103" s="124" t="s">
        <v>87</v>
      </c>
      <c r="E103" s="23" t="s">
        <v>234</v>
      </c>
      <c r="F103" s="124" t="s">
        <v>343</v>
      </c>
      <c r="G103" s="124" t="s">
        <v>343</v>
      </c>
      <c r="H103" s="124" t="str">
        <f>F23a_F23b_Trimestres17_16_15!AJ75</f>
        <v>Difusión y Divulgación de los proyectos y avances de las diferentes actividades que realiza e Ayuntamiento de Morelia, Michoacán.</v>
      </c>
      <c r="I103" s="124" t="str">
        <f>F23a_F23b_Trimestres17_16_15!N75</f>
        <v>TMMEJ/COT/DCS/064/2017</v>
      </c>
      <c r="J103" s="124" t="str">
        <f>F23a_F23b_Trimestres17_16_15!O75</f>
        <v>Tesorería Municipal</v>
      </c>
      <c r="K103" s="124" t="s">
        <v>88</v>
      </c>
      <c r="L103" s="124" t="s">
        <v>81</v>
      </c>
      <c r="M103" s="124" t="s">
        <v>90</v>
      </c>
      <c r="N103" s="124" t="s">
        <v>81</v>
      </c>
      <c r="O103" s="124" t="s">
        <v>91</v>
      </c>
      <c r="P103" s="124" t="s">
        <v>82</v>
      </c>
      <c r="Q103" s="124" t="s">
        <v>92</v>
      </c>
      <c r="R103" s="124" t="str">
        <f>F23a_F23b_Trimestres17_16_15!Y75</f>
        <v>Televisión Marmor S.A. de C.V.</v>
      </c>
      <c r="S103" s="124" t="str">
        <f t="shared" si="4"/>
        <v>Televisión Marmor S.A. de C.V.</v>
      </c>
      <c r="T103" s="19" t="str">
        <f>F23a_F23b_Trimestres17_16_15!AG75</f>
        <v>Amplia Cobertura Mediática en el Municipio</v>
      </c>
      <c r="U103" s="23" t="str">
        <f t="shared" si="5"/>
        <v>Sin Competencia del Municipio</v>
      </c>
      <c r="V103" s="124" t="s">
        <v>93</v>
      </c>
      <c r="W103" s="45">
        <f>F23a_F23b_Trimestres17_16_15!R75</f>
        <v>42979</v>
      </c>
      <c r="X103" s="45">
        <f>F23a_F23b_Trimestres17_16_15!S75</f>
        <v>43100</v>
      </c>
      <c r="Y103" s="44">
        <f>F23a_F23b_Trimestres17_16_15!M75</f>
        <v>179200</v>
      </c>
      <c r="Z103" s="44">
        <f>F23a_F23b_Trimestres17_16_15!AM75</f>
        <v>0</v>
      </c>
      <c r="AA103" s="23" t="str">
        <f>F23a_F23b_Trimestres17_16_15!BA75</f>
        <v>N/D</v>
      </c>
      <c r="AB103" s="124" t="s">
        <v>674</v>
      </c>
    </row>
    <row r="104" spans="2:28" s="78" customFormat="1" ht="78.75" customHeight="1" x14ac:dyDescent="0.25">
      <c r="B104" s="124">
        <v>2017</v>
      </c>
      <c r="C104" s="124" t="s">
        <v>678</v>
      </c>
      <c r="D104" s="124" t="s">
        <v>87</v>
      </c>
      <c r="E104" s="23" t="s">
        <v>234</v>
      </c>
      <c r="F104" s="124" t="s">
        <v>486</v>
      </c>
      <c r="G104" s="124" t="s">
        <v>487</v>
      </c>
      <c r="H104" s="124" t="str">
        <f>F23a_F23b_Trimestres17_16_15!AJ76</f>
        <v>Servicios de difusión de mensajes en radio, para la divulgación de los proyectos y avances de las diferentes actividades que realiza el H. Ayuntamiento de Morelia para lograr una mejor ciudad para todos sus habitantes.</v>
      </c>
      <c r="I104" s="124" t="str">
        <f>F23a_F23b_Trimestres17_16_15!N76</f>
        <v>TMMEJ/COT/DCS/049/2017</v>
      </c>
      <c r="J104" s="124" t="str">
        <f>F23a_F23b_Trimestres17_16_15!O76</f>
        <v>Tesorería Municipal</v>
      </c>
      <c r="K104" s="124" t="s">
        <v>88</v>
      </c>
      <c r="L104" s="124" t="s">
        <v>81</v>
      </c>
      <c r="M104" s="124" t="s">
        <v>90</v>
      </c>
      <c r="N104" s="124" t="s">
        <v>81</v>
      </c>
      <c r="O104" s="124" t="s">
        <v>91</v>
      </c>
      <c r="P104" s="124" t="s">
        <v>82</v>
      </c>
      <c r="Q104" s="124" t="s">
        <v>92</v>
      </c>
      <c r="R104" s="124" t="str">
        <f>F23a_F23b_Trimestres17_16_15!Y76</f>
        <v>Corporación Morelia Multimedia S.A de C.V</v>
      </c>
      <c r="S104" s="124" t="str">
        <f t="shared" si="4"/>
        <v>Corporación Morelia Multimedia S.A de C.V</v>
      </c>
      <c r="T104" s="19" t="str">
        <f>F23a_F23b_Trimestres17_16_15!AG76</f>
        <v>Amplia Cobertura Mediática en el Municipio</v>
      </c>
      <c r="U104" s="23" t="str">
        <f t="shared" si="5"/>
        <v>Sin Competencia del Municipio</v>
      </c>
      <c r="V104" s="124" t="s">
        <v>93</v>
      </c>
      <c r="W104" s="45">
        <f>F23a_F23b_Trimestres17_16_15!R76</f>
        <v>42887</v>
      </c>
      <c r="X104" s="45">
        <f>F23a_F23b_Trimestres17_16_15!S76</f>
        <v>43008</v>
      </c>
      <c r="Y104" s="44">
        <f>F23a_F23b_Trimestres17_16_15!M76</f>
        <v>240000</v>
      </c>
      <c r="Z104" s="44">
        <f>F23a_F23b_Trimestres17_16_15!AM76</f>
        <v>120000</v>
      </c>
      <c r="AA104" s="23" t="str">
        <f>F23a_F23b_Trimestres17_16_15!BA76</f>
        <v>3192 MOR, 3268 MOR</v>
      </c>
      <c r="AB104" s="124" t="s">
        <v>674</v>
      </c>
    </row>
    <row r="105" spans="2:28" s="78" customFormat="1" ht="63.75" customHeight="1" x14ac:dyDescent="0.25">
      <c r="B105" s="124">
        <v>2017</v>
      </c>
      <c r="C105" s="124" t="s">
        <v>678</v>
      </c>
      <c r="D105" s="124" t="s">
        <v>87</v>
      </c>
      <c r="E105" s="23" t="s">
        <v>234</v>
      </c>
      <c r="F105" s="124" t="s">
        <v>99</v>
      </c>
      <c r="G105" s="124" t="s">
        <v>179</v>
      </c>
      <c r="H105" s="124" t="str">
        <f>F23a_F23b_Trimestres17_16_15!AJ78</f>
        <v>Difusión de mensajes sobre programas y actividades del Ayuntamiento de Morelia, mediante spots de radio.</v>
      </c>
      <c r="I105" s="124" t="str">
        <f>F23a_F23b_Trimestres17_16_15!N78</f>
        <v>TMMEJ/COT/DCS/041/2017</v>
      </c>
      <c r="J105" s="124" t="str">
        <f>F23a_F23b_Trimestres17_16_15!O78</f>
        <v>Tesorería Municipal</v>
      </c>
      <c r="K105" s="124" t="s">
        <v>88</v>
      </c>
      <c r="L105" s="124" t="s">
        <v>81</v>
      </c>
      <c r="M105" s="124" t="s">
        <v>90</v>
      </c>
      <c r="N105" s="124" t="s">
        <v>81</v>
      </c>
      <c r="O105" s="124" t="s">
        <v>91</v>
      </c>
      <c r="P105" s="124" t="s">
        <v>82</v>
      </c>
      <c r="Q105" s="124" t="s">
        <v>92</v>
      </c>
      <c r="R105" s="124" t="str">
        <f>F23a_F23b_Trimestres17_16_15!Y78</f>
        <v>Morelia Stereo S.A de C.V</v>
      </c>
      <c r="S105" s="124" t="str">
        <f t="shared" si="4"/>
        <v>Morelia Stereo S.A de C.V</v>
      </c>
      <c r="T105" s="19" t="str">
        <f>F23a_F23b_Trimestres17_16_15!AG78</f>
        <v>Amplia Cobertura Mediática en el Municipio</v>
      </c>
      <c r="U105" s="23" t="str">
        <f t="shared" si="5"/>
        <v>Sin Competencia del Municipio</v>
      </c>
      <c r="V105" s="124" t="s">
        <v>93</v>
      </c>
      <c r="W105" s="45">
        <f>F23a_F23b_Trimestres17_16_15!R78</f>
        <v>42917</v>
      </c>
      <c r="X105" s="45">
        <f>F23a_F23b_Trimestres17_16_15!S78</f>
        <v>42643</v>
      </c>
      <c r="Y105" s="44">
        <f>F23a_F23b_Trimestres17_16_15!M78</f>
        <v>293700</v>
      </c>
      <c r="Z105" s="44">
        <f>F23a_F23b_Trimestres17_16_15!AM78</f>
        <v>97900</v>
      </c>
      <c r="AA105" s="23" t="str">
        <f>F23a_F23b_Trimestres17_16_15!BA78</f>
        <v>A 2937</v>
      </c>
      <c r="AB105" s="124" t="s">
        <v>674</v>
      </c>
    </row>
    <row r="106" spans="2:28" s="78" customFormat="1" ht="31.5" x14ac:dyDescent="0.25">
      <c r="B106" s="124">
        <v>2017</v>
      </c>
      <c r="C106" s="124" t="s">
        <v>678</v>
      </c>
      <c r="D106" s="124" t="s">
        <v>87</v>
      </c>
      <c r="E106" s="23" t="s">
        <v>234</v>
      </c>
      <c r="F106" s="124" t="s">
        <v>124</v>
      </c>
      <c r="G106" s="124" t="s">
        <v>125</v>
      </c>
      <c r="H106" s="124" t="str">
        <f>F23a_F23b_Trimestres17_16_15!AJ79</f>
        <v>Difusión de mensajes sobre programas y actividades del Ayuntamiento de Morelia, mediante spots de radio.</v>
      </c>
      <c r="I106" s="124" t="str">
        <f>F23a_F23b_Trimestres17_16_15!N79</f>
        <v>TMMEJ/COT/DCS/042/2017</v>
      </c>
      <c r="J106" s="124" t="str">
        <f>F23a_F23b_Trimestres17_16_15!O79</f>
        <v>Tesorería Municipal</v>
      </c>
      <c r="K106" s="124" t="s">
        <v>88</v>
      </c>
      <c r="L106" s="124" t="s">
        <v>81</v>
      </c>
      <c r="M106" s="124" t="s">
        <v>90</v>
      </c>
      <c r="N106" s="124" t="s">
        <v>81</v>
      </c>
      <c r="O106" s="124" t="s">
        <v>91</v>
      </c>
      <c r="P106" s="124" t="s">
        <v>82</v>
      </c>
      <c r="Q106" s="124" t="s">
        <v>92</v>
      </c>
      <c r="R106" s="124" t="str">
        <f>F23a_F23b_Trimestres17_16_15!Y79</f>
        <v>Morelia Stereo S.A de C.V</v>
      </c>
      <c r="S106" s="124" t="str">
        <f t="shared" ref="S106:S137" si="6">R106</f>
        <v>Morelia Stereo S.A de C.V</v>
      </c>
      <c r="T106" s="19" t="str">
        <f>F23a_F23b_Trimestres17_16_15!AG79</f>
        <v>Amplia Cobertura Mediática en el Municipio</v>
      </c>
      <c r="U106" s="23" t="str">
        <f t="shared" ref="U106:U137" si="7">E106</f>
        <v>Sin Competencia del Municipio</v>
      </c>
      <c r="V106" s="124" t="s">
        <v>93</v>
      </c>
      <c r="W106" s="45">
        <f>F23a_F23b_Trimestres17_16_15!R79</f>
        <v>43009</v>
      </c>
      <c r="X106" s="45">
        <f>F23a_F23b_Trimestres17_16_15!S79</f>
        <v>42735</v>
      </c>
      <c r="Y106" s="44">
        <f>F23a_F23b_Trimestres17_16_15!M79</f>
        <v>293700</v>
      </c>
      <c r="Z106" s="44">
        <f>F23a_F23b_Trimestres17_16_15!AM79</f>
        <v>0</v>
      </c>
      <c r="AA106" s="23" t="str">
        <f>F23a_F23b_Trimestres17_16_15!BA79</f>
        <v>N/D</v>
      </c>
      <c r="AB106" s="124" t="s">
        <v>674</v>
      </c>
    </row>
    <row r="107" spans="2:28" s="78" customFormat="1" ht="44.25" customHeight="1" x14ac:dyDescent="0.25">
      <c r="B107" s="124">
        <v>2017</v>
      </c>
      <c r="C107" s="124" t="s">
        <v>678</v>
      </c>
      <c r="D107" s="124" t="s">
        <v>87</v>
      </c>
      <c r="E107" s="23" t="s">
        <v>234</v>
      </c>
      <c r="F107" s="124" t="s">
        <v>124</v>
      </c>
      <c r="G107" s="124" t="s">
        <v>125</v>
      </c>
      <c r="H107" s="124" t="str">
        <f>F23a_F23b_Trimestres17_16_15!AJ79</f>
        <v>Difusión de mensajes sobre programas y actividades del Ayuntamiento de Morelia, mediante spots de radio.</v>
      </c>
      <c r="I107" s="124" t="str">
        <f>F23a_F23b_Trimestres17_16_15!N79</f>
        <v>TMMEJ/COT/DCS/042/2017</v>
      </c>
      <c r="J107" s="124" t="s">
        <v>84</v>
      </c>
      <c r="K107" s="124" t="s">
        <v>88</v>
      </c>
      <c r="L107" s="124" t="s">
        <v>81</v>
      </c>
      <c r="M107" s="124" t="s">
        <v>90</v>
      </c>
      <c r="N107" s="124" t="s">
        <v>81</v>
      </c>
      <c r="O107" s="124" t="s">
        <v>91</v>
      </c>
      <c r="P107" s="124" t="s">
        <v>82</v>
      </c>
      <c r="Q107" s="124" t="s">
        <v>92</v>
      </c>
      <c r="R107" s="124" t="str">
        <f>F23a_F23b_Trimestres17_16_15!Y79</f>
        <v>Morelia Stereo S.A de C.V</v>
      </c>
      <c r="S107" s="124" t="str">
        <f t="shared" si="6"/>
        <v>Morelia Stereo S.A de C.V</v>
      </c>
      <c r="T107" s="19" t="str">
        <f>F23a_F23b_Trimestres17_16_15!AG79</f>
        <v>Amplia Cobertura Mediática en el Municipio</v>
      </c>
      <c r="U107" s="23" t="str">
        <f t="shared" si="7"/>
        <v>Sin Competencia del Municipio</v>
      </c>
      <c r="V107" s="124" t="s">
        <v>93</v>
      </c>
      <c r="W107" s="45">
        <f>F23a_F23b_Trimestres17_16_15!R79</f>
        <v>43009</v>
      </c>
      <c r="X107" s="45">
        <f>F23a_F23b_Trimestres17_16_15!S79</f>
        <v>42735</v>
      </c>
      <c r="Y107" s="44">
        <f>F23a_F23b_Trimestres17_16_15!M79</f>
        <v>293700</v>
      </c>
      <c r="Z107" s="44">
        <f>F23a_F23b_Trimestres17_16_15!AM79</f>
        <v>0</v>
      </c>
      <c r="AA107" s="23" t="str">
        <f>F23a_F23b_Trimestres17_16_15!BA79</f>
        <v>N/D</v>
      </c>
      <c r="AB107" s="124" t="s">
        <v>674</v>
      </c>
    </row>
    <row r="108" spans="2:28" s="78" customFormat="1" ht="45" customHeight="1" x14ac:dyDescent="0.25">
      <c r="B108" s="124">
        <v>2017</v>
      </c>
      <c r="C108" s="124" t="s">
        <v>678</v>
      </c>
      <c r="D108" s="124" t="s">
        <v>87</v>
      </c>
      <c r="E108" s="23" t="s">
        <v>234</v>
      </c>
      <c r="F108" s="124" t="s">
        <v>99</v>
      </c>
      <c r="G108" s="124" t="s">
        <v>179</v>
      </c>
      <c r="H108" s="124" t="str">
        <f>F23a_F23b_Trimestres17_16_15!AJ113</f>
        <v>Difusión de mensajes sobre programas y actividades del Ayuntamiento de Morelia, en spots de Televisión.</v>
      </c>
      <c r="I108" s="124" t="str">
        <f>F23a_F23b_Trimestres17_16_15!N113</f>
        <v>TMMEJ/COT/DCS/056/2017</v>
      </c>
      <c r="J108" s="124" t="str">
        <f>F23a_F23b_Trimestres17_16_15!O111</f>
        <v>Tesorería Municipal</v>
      </c>
      <c r="K108" s="124" t="s">
        <v>88</v>
      </c>
      <c r="L108" s="124" t="s">
        <v>81</v>
      </c>
      <c r="M108" s="124" t="s">
        <v>90</v>
      </c>
      <c r="N108" s="124" t="s">
        <v>81</v>
      </c>
      <c r="O108" s="124" t="s">
        <v>91</v>
      </c>
      <c r="P108" s="124" t="s">
        <v>82</v>
      </c>
      <c r="Q108" s="124" t="s">
        <v>92</v>
      </c>
      <c r="R108" s="124" t="str">
        <f>F23a_F23b_Trimestres17_16_15!Y113</f>
        <v>Televisión de Michoacán  S.A de C.V</v>
      </c>
      <c r="S108" s="124" t="str">
        <f t="shared" si="6"/>
        <v>Televisión de Michoacán  S.A de C.V</v>
      </c>
      <c r="T108" s="19" t="str">
        <f>F23a_F23b_Trimestres17_16_15!AG113</f>
        <v>Amplia Cobertura Mediática en el Municipio</v>
      </c>
      <c r="U108" s="23" t="str">
        <f t="shared" si="7"/>
        <v>Sin Competencia del Municipio</v>
      </c>
      <c r="V108" s="124" t="s">
        <v>93</v>
      </c>
      <c r="W108" s="45">
        <f>F23a_F23b_Trimestres17_16_15!R113</f>
        <v>42828</v>
      </c>
      <c r="X108" s="45">
        <f>F23a_F23b_Trimestres17_16_15!S113</f>
        <v>43100</v>
      </c>
      <c r="Y108" s="44">
        <f>F23a_F23b_Trimestres17_16_15!M113</f>
        <v>155700</v>
      </c>
      <c r="Z108" s="44">
        <f>F23a_F23b_Trimestres17_16_15!AM113</f>
        <v>69200</v>
      </c>
      <c r="AA108" s="23" t="str">
        <f>F23a_F23b_Trimestres17_16_15!BA113</f>
        <v xml:space="preserve">815, 823, 831, 841, </v>
      </c>
      <c r="AB108" s="124" t="s">
        <v>674</v>
      </c>
    </row>
    <row r="109" spans="2:28" s="78" customFormat="1" ht="52.5" x14ac:dyDescent="0.25">
      <c r="B109" s="124">
        <v>2017</v>
      </c>
      <c r="C109" s="124" t="s">
        <v>678</v>
      </c>
      <c r="D109" s="124" t="s">
        <v>87</v>
      </c>
      <c r="E109" s="23" t="s">
        <v>234</v>
      </c>
      <c r="F109" s="124" t="s">
        <v>99</v>
      </c>
      <c r="G109" s="124" t="s">
        <v>179</v>
      </c>
      <c r="H109" s="124" t="str">
        <f>F23a_F23b_Trimestres17_16_15!AJ83</f>
        <v>Campañas Publicitarias a través de Spots, sobre las Actividades de las Diferentes Dependencias de gobierno Municipal, realizadas en el ámbito de sus respectivas tribuciones.</v>
      </c>
      <c r="I109" s="124" t="str">
        <f>F23a_F23b_Trimestres17_16_15!N83</f>
        <v>SA/DCS/S/67/2017</v>
      </c>
      <c r="J109" s="124" t="str">
        <f>F23a_F23b_Trimestres17_16_15!O81</f>
        <v>Secretaría de Administración</v>
      </c>
      <c r="K109" s="124" t="s">
        <v>88</v>
      </c>
      <c r="L109" s="124" t="s">
        <v>81</v>
      </c>
      <c r="M109" s="124" t="s">
        <v>90</v>
      </c>
      <c r="N109" s="124" t="s">
        <v>81</v>
      </c>
      <c r="O109" s="124" t="s">
        <v>91</v>
      </c>
      <c r="P109" s="124" t="s">
        <v>82</v>
      </c>
      <c r="Q109" s="124" t="s">
        <v>92</v>
      </c>
      <c r="R109" s="124" t="str">
        <f>F23a_F23b_Trimestres17_16_15!Y83</f>
        <v>Radiotelevisora de Morelia S.A</v>
      </c>
      <c r="S109" s="124" t="str">
        <f t="shared" si="6"/>
        <v>Radiotelevisora de Morelia S.A</v>
      </c>
      <c r="T109" s="19" t="str">
        <f>F23a_F23b_Trimestres17_16_15!AG83</f>
        <v>Amplia Cobertura Mediática en el Municipio</v>
      </c>
      <c r="U109" s="23" t="str">
        <f t="shared" si="7"/>
        <v>Sin Competencia del Municipio</v>
      </c>
      <c r="V109" s="124" t="s">
        <v>93</v>
      </c>
      <c r="W109" s="45">
        <f>F23a_F23b_Trimestres17_16_15!R83</f>
        <v>42917</v>
      </c>
      <c r="X109" s="45">
        <f>F23a_F23b_Trimestres17_16_15!S83</f>
        <v>43100</v>
      </c>
      <c r="Y109" s="44">
        <f>F23a_F23b_Trimestres17_16_15!M83</f>
        <v>300000</v>
      </c>
      <c r="Z109" s="44">
        <f>F23a_F23b_Trimestres17_16_15!AM83</f>
        <v>50000</v>
      </c>
      <c r="AA109" s="23" t="str">
        <f>F23a_F23b_Trimestres17_16_15!BA83</f>
        <v>MI 3882</v>
      </c>
      <c r="AB109" s="124" t="s">
        <v>674</v>
      </c>
    </row>
    <row r="110" spans="2:28" s="78" customFormat="1" ht="47.25" customHeight="1" x14ac:dyDescent="0.25">
      <c r="B110" s="124">
        <v>2017</v>
      </c>
      <c r="C110" s="124" t="s">
        <v>678</v>
      </c>
      <c r="D110" s="124" t="s">
        <v>87</v>
      </c>
      <c r="E110" s="23" t="s">
        <v>234</v>
      </c>
      <c r="F110" s="124" t="s">
        <v>106</v>
      </c>
      <c r="G110" s="124" t="s">
        <v>105</v>
      </c>
      <c r="H110" s="124" t="str">
        <f>F23a_F23b_Trimestres17_16_15!AJ85</f>
        <v>Difusión de mensajes sobre programas y actividades del Ayuntamiento de Morelia, en medio de difusión “revista Rosalva”</v>
      </c>
      <c r="I110" s="124" t="str">
        <f>F23a_F23b_Trimestres17_16_15!N85</f>
        <v>TMMEJ/COT/DCS/055/2017</v>
      </c>
      <c r="J110" s="124" t="str">
        <f>F23a_F23b_Trimestres17_16_15!O83</f>
        <v>Secretaría de Administración</v>
      </c>
      <c r="K110" s="124" t="s">
        <v>88</v>
      </c>
      <c r="L110" s="124" t="s">
        <v>81</v>
      </c>
      <c r="M110" s="124" t="s">
        <v>90</v>
      </c>
      <c r="N110" s="124" t="s">
        <v>81</v>
      </c>
      <c r="O110" s="124" t="s">
        <v>91</v>
      </c>
      <c r="P110" s="124" t="s">
        <v>82</v>
      </c>
      <c r="Q110" s="124" t="s">
        <v>92</v>
      </c>
      <c r="R110" s="124" t="str">
        <f>F23a_F23b_Trimestres17_16_15!Y85</f>
        <v>ND</v>
      </c>
      <c r="S110" s="124" t="str">
        <f t="shared" si="6"/>
        <v>ND</v>
      </c>
      <c r="T110" s="19" t="str">
        <f>F23a_F23b_Trimestres17_16_15!AG85</f>
        <v>Amplia Cobertura Mediática en el Municipio</v>
      </c>
      <c r="U110" s="23" t="str">
        <f t="shared" si="7"/>
        <v>Sin Competencia del Municipio</v>
      </c>
      <c r="V110" s="124" t="s">
        <v>93</v>
      </c>
      <c r="W110" s="45">
        <f>F23a_F23b_Trimestres17_16_15!R85</f>
        <v>42919</v>
      </c>
      <c r="X110" s="45">
        <f>F23a_F23b_Trimestres17_16_15!S85</f>
        <v>43100</v>
      </c>
      <c r="Y110" s="44">
        <f>F23a_F23b_Trimestres17_16_15!M85</f>
        <v>48720</v>
      </c>
      <c r="Z110" s="44">
        <f>F23a_F23b_Trimestres17_16_15!AM85</f>
        <v>8120</v>
      </c>
      <c r="AA110" s="23" t="str">
        <f>F23a_F23b_Trimestres17_16_15!BA85</f>
        <v xml:space="preserve">3A, </v>
      </c>
      <c r="AB110" s="124" t="s">
        <v>674</v>
      </c>
    </row>
    <row r="111" spans="2:28" s="78" customFormat="1" ht="57.75" customHeight="1" x14ac:dyDescent="0.25">
      <c r="B111" s="124">
        <v>2017</v>
      </c>
      <c r="C111" s="124" t="s">
        <v>678</v>
      </c>
      <c r="D111" s="124" t="s">
        <v>87</v>
      </c>
      <c r="E111" s="23" t="s">
        <v>234</v>
      </c>
      <c r="F111" s="124" t="s">
        <v>124</v>
      </c>
      <c r="G111" s="124" t="s">
        <v>125</v>
      </c>
      <c r="H111" s="124" t="str">
        <f>F23a_F23b_Trimestres17_16_15!AJ87</f>
        <v>Servicios de Difusión de mensajes, programas, actividades y Campañas del H. Ayuntamiento de Morelia.</v>
      </c>
      <c r="I111" s="124" t="str">
        <f>F23a_F23b_Trimestres17_16_15!N87</f>
        <v>SA/DCS/S/72/2017</v>
      </c>
      <c r="J111" s="124" t="str">
        <f>F23a_F23b_Trimestres17_16_15!O85</f>
        <v>Tesorería Municipal</v>
      </c>
      <c r="K111" s="124" t="s">
        <v>88</v>
      </c>
      <c r="L111" s="124" t="s">
        <v>81</v>
      </c>
      <c r="M111" s="124" t="s">
        <v>90</v>
      </c>
      <c r="N111" s="124" t="s">
        <v>81</v>
      </c>
      <c r="O111" s="124" t="s">
        <v>91</v>
      </c>
      <c r="P111" s="124" t="s">
        <v>82</v>
      </c>
      <c r="Q111" s="124" t="s">
        <v>92</v>
      </c>
      <c r="R111" s="124" t="str">
        <f>F23a_F23b_Trimestres17_16_15!Y87</f>
        <v>Servicios y Asesoría Publicitaria Siglo XXI S.A de C.V</v>
      </c>
      <c r="S111" s="124" t="str">
        <f t="shared" si="6"/>
        <v>Servicios y Asesoría Publicitaria Siglo XXI S.A de C.V</v>
      </c>
      <c r="T111" s="19" t="str">
        <f>F23a_F23b_Trimestres17_16_15!AG87</f>
        <v>Amplia Cobertura Mediática en el Municipio</v>
      </c>
      <c r="U111" s="23" t="str">
        <f t="shared" si="7"/>
        <v>Sin Competencia del Municipio</v>
      </c>
      <c r="V111" s="124" t="s">
        <v>93</v>
      </c>
      <c r="W111" s="45">
        <f>F23a_F23b_Trimestres17_16_15!R87</f>
        <v>42917</v>
      </c>
      <c r="X111" s="45">
        <f>F23a_F23b_Trimestres17_16_15!S87</f>
        <v>43100</v>
      </c>
      <c r="Y111" s="44">
        <f>F23a_F23b_Trimestres17_16_15!M87</f>
        <v>300000</v>
      </c>
      <c r="Z111" s="44">
        <f>F23a_F23b_Trimestres17_16_15!AM87</f>
        <v>50000</v>
      </c>
      <c r="AA111" s="23" t="str">
        <f>F23a_F23b_Trimestres17_16_15!BA87</f>
        <v xml:space="preserve">115, </v>
      </c>
      <c r="AB111" s="124" t="s">
        <v>674</v>
      </c>
    </row>
    <row r="112" spans="2:28" s="78" customFormat="1" ht="71.25" customHeight="1" x14ac:dyDescent="0.25">
      <c r="B112" s="124">
        <v>2017</v>
      </c>
      <c r="C112" s="124" t="s">
        <v>678</v>
      </c>
      <c r="D112" s="124" t="s">
        <v>87</v>
      </c>
      <c r="E112" s="23" t="s">
        <v>234</v>
      </c>
      <c r="F112" s="124" t="s">
        <v>124</v>
      </c>
      <c r="G112" s="124" t="s">
        <v>125</v>
      </c>
      <c r="H112" s="124" t="str">
        <f>F23a_F23b_Trimestres17_16_15!AJ88</f>
        <v>Difusión de mensajes sobre programas y actividades del Ayuntamiento de Morelia, en medio electrónico.</v>
      </c>
      <c r="I112" s="124" t="str">
        <f>F23a_F23b_Trimestres17_16_15!N88</f>
        <v>SA/DCS/S/043/2017</v>
      </c>
      <c r="J112" s="124" t="str">
        <f>F23a_F23b_Trimestres17_16_15!O86</f>
        <v>Secretaría de Administración</v>
      </c>
      <c r="K112" s="124" t="s">
        <v>88</v>
      </c>
      <c r="L112" s="124" t="s">
        <v>81</v>
      </c>
      <c r="M112" s="124" t="s">
        <v>90</v>
      </c>
      <c r="N112" s="124" t="s">
        <v>81</v>
      </c>
      <c r="O112" s="124" t="s">
        <v>91</v>
      </c>
      <c r="P112" s="124" t="s">
        <v>82</v>
      </c>
      <c r="Q112" s="124" t="s">
        <v>92</v>
      </c>
      <c r="R112" s="124" t="str">
        <f>F23a_F23b_Trimestres17_16_15!Y88</f>
        <v>N/D</v>
      </c>
      <c r="S112" s="124" t="str">
        <f t="shared" si="6"/>
        <v>N/D</v>
      </c>
      <c r="T112" s="19" t="str">
        <f>F23a_F23b_Trimestres17_16_15!AG88</f>
        <v>Amplia Cobertura Mediática en el Municipio</v>
      </c>
      <c r="U112" s="23" t="str">
        <f t="shared" si="7"/>
        <v>Sin Competencia del Municipio</v>
      </c>
      <c r="V112" s="124" t="s">
        <v>93</v>
      </c>
      <c r="W112" s="45">
        <f>F23a_F23b_Trimestres17_16_15!R88</f>
        <v>42887</v>
      </c>
      <c r="X112" s="45">
        <f>F23a_F23b_Trimestres17_16_15!S88</f>
        <v>43100</v>
      </c>
      <c r="Y112" s="44">
        <f>F23a_F23b_Trimestres17_16_15!M88</f>
        <v>39200</v>
      </c>
      <c r="Z112" s="44">
        <f>F23a_F23b_Trimestres17_16_15!AM88</f>
        <v>11200</v>
      </c>
      <c r="AA112" s="23" t="str">
        <f>F23a_F23b_Trimestres17_16_15!BA88</f>
        <v>9D70B6CBAFAC, 98D23BE1B6EB</v>
      </c>
      <c r="AB112" s="124" t="s">
        <v>674</v>
      </c>
    </row>
    <row r="113" spans="2:28" s="78" customFormat="1" ht="31.5" x14ac:dyDescent="0.25">
      <c r="B113" s="124">
        <v>2017</v>
      </c>
      <c r="C113" s="124" t="s">
        <v>678</v>
      </c>
      <c r="D113" s="124" t="s">
        <v>87</v>
      </c>
      <c r="E113" s="23" t="s">
        <v>234</v>
      </c>
      <c r="F113" s="124" t="s">
        <v>124</v>
      </c>
      <c r="G113" s="124" t="s">
        <v>125</v>
      </c>
      <c r="H113" s="124" t="str">
        <f>F23a_F23b_Trimestres17_16_15!AJ89</f>
        <v>Difusión de mensajes sobre programas y actividades del Ayuntamiento de Morelia, en medio electrónico.</v>
      </c>
      <c r="I113" s="124" t="str">
        <f>F23a_F23b_Trimestres17_16_15!N89</f>
        <v>SA/DCS/S/044/2017</v>
      </c>
      <c r="J113" s="124" t="str">
        <f>F23a_F23b_Trimestres17_16_15!O87</f>
        <v>Secretaría de Administración</v>
      </c>
      <c r="K113" s="124" t="s">
        <v>88</v>
      </c>
      <c r="L113" s="124" t="s">
        <v>81</v>
      </c>
      <c r="M113" s="124" t="s">
        <v>90</v>
      </c>
      <c r="N113" s="124" t="s">
        <v>81</v>
      </c>
      <c r="O113" s="124" t="s">
        <v>91</v>
      </c>
      <c r="P113" s="124" t="s">
        <v>82</v>
      </c>
      <c r="Q113" s="124" t="s">
        <v>92</v>
      </c>
      <c r="R113" s="124" t="str">
        <f>F23a_F23b_Trimestres17_16_15!Y89</f>
        <v>N/D</v>
      </c>
      <c r="S113" s="124" t="str">
        <f t="shared" si="6"/>
        <v>N/D</v>
      </c>
      <c r="T113" s="19" t="str">
        <f>F23a_F23b_Trimestres17_16_15!AG89</f>
        <v>Amplia Cobertura Mediática en el Municipio</v>
      </c>
      <c r="U113" s="23" t="str">
        <f t="shared" si="7"/>
        <v>Sin Competencia del Municipio</v>
      </c>
      <c r="V113" s="124" t="s">
        <v>93</v>
      </c>
      <c r="W113" s="45">
        <f>F23a_F23b_Trimestres17_16_15!R89</f>
        <v>42887</v>
      </c>
      <c r="X113" s="45">
        <f>F23a_F23b_Trimestres17_16_15!S89</f>
        <v>42978</v>
      </c>
      <c r="Y113" s="44">
        <f>F23a_F23b_Trimestres17_16_15!M89</f>
        <v>30000</v>
      </c>
      <c r="Z113" s="44">
        <f>F23a_F23b_Trimestres17_16_15!AM89</f>
        <v>20000</v>
      </c>
      <c r="AA113" s="23" t="str">
        <f>F23a_F23b_Trimestres17_16_15!BA89</f>
        <v>CB8142D03F92, A8</v>
      </c>
      <c r="AB113" s="124" t="s">
        <v>674</v>
      </c>
    </row>
    <row r="114" spans="2:28" s="78" customFormat="1" ht="31.5" x14ac:dyDescent="0.25">
      <c r="B114" s="124">
        <v>2017</v>
      </c>
      <c r="C114" s="124" t="s">
        <v>678</v>
      </c>
      <c r="D114" s="124" t="s">
        <v>87</v>
      </c>
      <c r="E114" s="23" t="s">
        <v>234</v>
      </c>
      <c r="F114" s="124" t="s">
        <v>106</v>
      </c>
      <c r="G114" s="124" t="s">
        <v>105</v>
      </c>
      <c r="H114" s="124" t="str">
        <f>F23a_F23b_Trimestres17_16_15!AJ127</f>
        <v>Servicios de Difusión de mensajes, programas, actividades y Campañas del H. Ayuntamiento de Morelia.</v>
      </c>
      <c r="I114" s="124" t="str">
        <f>F23a_F23b_Trimestres17_16_15!N127</f>
        <v>SA/DCS/S/63/2017</v>
      </c>
      <c r="J114" s="124" t="str">
        <f>F23a_F23b_Trimestres17_16_15!O125</f>
        <v>Secretaría de Administración</v>
      </c>
      <c r="K114" s="124" t="s">
        <v>88</v>
      </c>
      <c r="L114" s="124" t="s">
        <v>81</v>
      </c>
      <c r="M114" s="124" t="s">
        <v>90</v>
      </c>
      <c r="N114" s="124" t="s">
        <v>81</v>
      </c>
      <c r="O114" s="124" t="s">
        <v>91</v>
      </c>
      <c r="P114" s="124" t="s">
        <v>82</v>
      </c>
      <c r="Q114" s="124" t="s">
        <v>92</v>
      </c>
      <c r="R114" s="124" t="str">
        <f>F23a_F23b_Trimestres17_16_15!Y127</f>
        <v>Casa Editorial ABC de Michoacán S.A de C.V</v>
      </c>
      <c r="S114" s="124" t="str">
        <f t="shared" si="6"/>
        <v>Casa Editorial ABC de Michoacán S.A de C.V</v>
      </c>
      <c r="T114" s="19" t="str">
        <f>F23a_F23b_Trimestres17_16_15!AG127</f>
        <v>Amplia Cobertura Mediática en el Municipio</v>
      </c>
      <c r="U114" s="23" t="str">
        <f t="shared" si="7"/>
        <v>Sin Competencia del Municipio</v>
      </c>
      <c r="V114" s="124" t="s">
        <v>93</v>
      </c>
      <c r="W114" s="45">
        <f>F23a_F23b_Trimestres17_16_15!R127</f>
        <v>42736</v>
      </c>
      <c r="X114" s="45">
        <f>F23a_F23b_Trimestres17_16_15!S127</f>
        <v>42916</v>
      </c>
      <c r="Y114" s="44">
        <f>F23a_F23b_Trimestres17_16_15!M127</f>
        <v>315000</v>
      </c>
      <c r="Z114" s="44">
        <f>F23a_F23b_Trimestres17_16_15!AM127</f>
        <v>315000</v>
      </c>
      <c r="AA114" s="23" t="str">
        <f>F23a_F23b_Trimestres17_16_15!BA127</f>
        <v>MOR 524, MOR 525, MOR 530, 40, 91, 213</v>
      </c>
      <c r="AB114" s="124" t="s">
        <v>674</v>
      </c>
    </row>
    <row r="115" spans="2:28" s="78" customFormat="1" ht="52.5" x14ac:dyDescent="0.25">
      <c r="B115" s="124">
        <v>2017</v>
      </c>
      <c r="C115" s="124" t="s">
        <v>678</v>
      </c>
      <c r="D115" s="124" t="s">
        <v>87</v>
      </c>
      <c r="E115" s="23" t="s">
        <v>234</v>
      </c>
      <c r="F115" s="124" t="s">
        <v>106</v>
      </c>
      <c r="G115" s="124" t="s">
        <v>111</v>
      </c>
      <c r="H115" s="124" t="str">
        <f>F23a_F23b_Trimestres17_16_15!AJ128</f>
        <v>Servicios de dar a Conocer a la Ciudadanía de Morelia en general, las acciones, programas y campañas realizadas por el H. Ayuntamiento en favor de los Morelianos.</v>
      </c>
      <c r="I115" s="124" t="str">
        <f>F23a_F23b_Trimestres17_16_15!N128</f>
        <v>SA/DCS/S/114/2017</v>
      </c>
      <c r="J115" s="124" t="str">
        <f>F23a_F23b_Trimestres17_16_15!O126</f>
        <v>Secretaría de Administración</v>
      </c>
      <c r="K115" s="124" t="s">
        <v>88</v>
      </c>
      <c r="L115" s="124" t="s">
        <v>81</v>
      </c>
      <c r="M115" s="124" t="s">
        <v>90</v>
      </c>
      <c r="N115" s="124" t="s">
        <v>81</v>
      </c>
      <c r="O115" s="124" t="s">
        <v>91</v>
      </c>
      <c r="P115" s="124" t="s">
        <v>82</v>
      </c>
      <c r="Q115" s="124" t="s">
        <v>92</v>
      </c>
      <c r="R115" s="124" t="str">
        <f>F23a_F23b_Trimestres17_16_15!Y128</f>
        <v>Radio Trenu S.A de C.V</v>
      </c>
      <c r="S115" s="124" t="str">
        <f t="shared" si="6"/>
        <v>Radio Trenu S.A de C.V</v>
      </c>
      <c r="T115" s="19" t="str">
        <f>F23a_F23b_Trimestres17_16_15!AG128</f>
        <v>Amplia Cobertura Mediática en el Municipio</v>
      </c>
      <c r="U115" s="23" t="str">
        <f t="shared" si="7"/>
        <v>Sin Competencia del Municipio</v>
      </c>
      <c r="V115" s="124" t="s">
        <v>93</v>
      </c>
      <c r="W115" s="45">
        <f>F23a_F23b_Trimestres17_16_15!R128</f>
        <v>42736</v>
      </c>
      <c r="X115" s="45">
        <f>F23a_F23b_Trimestres17_16_15!S128</f>
        <v>42825</v>
      </c>
      <c r="Y115" s="44">
        <f>F23a_F23b_Trimestres17_16_15!M128</f>
        <v>348000</v>
      </c>
      <c r="Z115" s="44">
        <f>F23a_F23b_Trimestres17_16_15!AM128</f>
        <v>348000</v>
      </c>
      <c r="AA115" s="23" t="str">
        <f>F23a_F23b_Trimestres17_16_15!BA128</f>
        <v>A 1840, A 1841, A 1923</v>
      </c>
      <c r="AB115" s="124" t="s">
        <v>674</v>
      </c>
    </row>
    <row r="116" spans="2:28" s="78" customFormat="1" ht="52.5" x14ac:dyDescent="0.25">
      <c r="B116" s="124">
        <v>2017</v>
      </c>
      <c r="C116" s="124" t="s">
        <v>678</v>
      </c>
      <c r="D116" s="124" t="s">
        <v>87</v>
      </c>
      <c r="E116" s="23" t="s">
        <v>234</v>
      </c>
      <c r="F116" s="124" t="s">
        <v>124</v>
      </c>
      <c r="G116" s="124" t="s">
        <v>125</v>
      </c>
      <c r="H116" s="124" t="str">
        <f>F23a_F23b_Trimestres17_16_15!AJ129</f>
        <v>Servicio de Transmisión de las Actividades, Mensajes, funciones y programas que realiza el Ayuntamiento, para conocimiento de la ciudadanía moreliana en general en Revista Innbus.</v>
      </c>
      <c r="I116" s="124" t="str">
        <f>F23a_F23b_Trimestres17_16_15!N129</f>
        <v>SA/DCS/S/101/2017</v>
      </c>
      <c r="J116" s="124" t="str">
        <f>F23a_F23b_Trimestres17_16_15!O127</f>
        <v>Secretaría de Administración</v>
      </c>
      <c r="K116" s="124" t="s">
        <v>88</v>
      </c>
      <c r="L116" s="124" t="s">
        <v>81</v>
      </c>
      <c r="M116" s="124" t="s">
        <v>90</v>
      </c>
      <c r="N116" s="124" t="s">
        <v>81</v>
      </c>
      <c r="O116" s="124" t="s">
        <v>91</v>
      </c>
      <c r="P116" s="124" t="s">
        <v>82</v>
      </c>
      <c r="Q116" s="124" t="s">
        <v>92</v>
      </c>
      <c r="R116" s="124" t="str">
        <f>F23a_F23b_Trimestres17_16_15!Y129</f>
        <v>Centro de Medios de Michoacán S.A de C.V</v>
      </c>
      <c r="S116" s="124" t="str">
        <f t="shared" si="6"/>
        <v>Centro de Medios de Michoacán S.A de C.V</v>
      </c>
      <c r="T116" s="19" t="str">
        <f>F23a_F23b_Trimestres17_16_15!AG129</f>
        <v>Amplia Cobertura Mediática en el Municipio</v>
      </c>
      <c r="U116" s="23" t="str">
        <f t="shared" si="7"/>
        <v>Sin Competencia del Municipio</v>
      </c>
      <c r="V116" s="124" t="s">
        <v>93</v>
      </c>
      <c r="W116" s="45">
        <f>F23a_F23b_Trimestres17_16_15!R129</f>
        <v>42736</v>
      </c>
      <c r="X116" s="45">
        <f>F23a_F23b_Trimestres17_16_15!S129</f>
        <v>42855</v>
      </c>
      <c r="Y116" s="44">
        <f>F23a_F23b_Trimestres17_16_15!M129</f>
        <v>400000</v>
      </c>
      <c r="Z116" s="44">
        <f>F23a_F23b_Trimestres17_16_15!AM129</f>
        <v>400000</v>
      </c>
      <c r="AA116" s="23" t="str">
        <f>F23a_F23b_Trimestres17_16_15!BA129</f>
        <v>A 10503, A 10504, A 10589, A10782</v>
      </c>
      <c r="AB116" s="124" t="s">
        <v>674</v>
      </c>
    </row>
    <row r="117" spans="2:28" s="78" customFormat="1" ht="105.75" customHeight="1" x14ac:dyDescent="0.25">
      <c r="B117" s="124">
        <v>2017</v>
      </c>
      <c r="C117" s="124" t="s">
        <v>678</v>
      </c>
      <c r="D117" s="124" t="s">
        <v>87</v>
      </c>
      <c r="E117" s="23" t="s">
        <v>234</v>
      </c>
      <c r="F117" s="124" t="s">
        <v>99</v>
      </c>
      <c r="G117" s="124" t="s">
        <v>179</v>
      </c>
      <c r="H117" s="124" t="str">
        <f>F23a_F23b_Trimestres17_16_15!AJ131</f>
        <v>Servicios de Difusión de mensajes, programas, actividades y Campañas del H. Ayuntamiento de Morelia.</v>
      </c>
      <c r="I117" s="124" t="str">
        <f>F23a_F23b_Trimestres17_16_15!N131</f>
        <v>SA/DCS/S/66/2017</v>
      </c>
      <c r="J117" s="124" t="str">
        <f>F23a_F23b_Trimestres17_16_15!O129</f>
        <v>Secretaría de Administración</v>
      </c>
      <c r="K117" s="124" t="s">
        <v>88</v>
      </c>
      <c r="L117" s="124" t="s">
        <v>81</v>
      </c>
      <c r="M117" s="124" t="s">
        <v>90</v>
      </c>
      <c r="N117" s="124" t="s">
        <v>81</v>
      </c>
      <c r="O117" s="124" t="s">
        <v>91</v>
      </c>
      <c r="P117" s="124" t="s">
        <v>82</v>
      </c>
      <c r="Q117" s="124" t="s">
        <v>92</v>
      </c>
      <c r="R117" s="124" t="str">
        <f>F23a_F23b_Trimestres17_16_15!Y131</f>
        <v>Radiotelevisora de Morelia S.A</v>
      </c>
      <c r="S117" s="124" t="str">
        <f t="shared" si="6"/>
        <v>Radiotelevisora de Morelia S.A</v>
      </c>
      <c r="T117" s="19" t="str">
        <f>F23a_F23b_Trimestres17_16_15!AG131</f>
        <v>Amplia Cobertura Mediática en el Municipio</v>
      </c>
      <c r="U117" s="23" t="str">
        <f t="shared" si="7"/>
        <v>Sin Competencia del Municipio</v>
      </c>
      <c r="V117" s="124" t="s">
        <v>93</v>
      </c>
      <c r="W117" s="45">
        <f>F23a_F23b_Trimestres17_16_15!R131</f>
        <v>42736</v>
      </c>
      <c r="X117" s="45">
        <f>F23a_F23b_Trimestres17_16_15!S131</f>
        <v>42916</v>
      </c>
      <c r="Y117" s="44">
        <f>F23a_F23b_Trimestres17_16_15!M131</f>
        <v>300000</v>
      </c>
      <c r="Z117" s="44">
        <f>F23a_F23b_Trimestres17_16_15!AM131</f>
        <v>300000</v>
      </c>
      <c r="AA117" s="23" t="str">
        <f>F23a_F23b_Trimestres17_16_15!BA131</f>
        <v>MI-3587, MI-3572, MI-3619, MI-3682, MI-3759, MI 3816.</v>
      </c>
      <c r="AB117" s="124" t="s">
        <v>674</v>
      </c>
    </row>
    <row r="118" spans="2:28" s="78" customFormat="1" ht="31.5" x14ac:dyDescent="0.25">
      <c r="B118" s="124">
        <v>2017</v>
      </c>
      <c r="C118" s="124" t="s">
        <v>678</v>
      </c>
      <c r="D118" s="124" t="s">
        <v>87</v>
      </c>
      <c r="E118" s="23" t="s">
        <v>234</v>
      </c>
      <c r="F118" s="124" t="s">
        <v>99</v>
      </c>
      <c r="G118" s="124" t="s">
        <v>179</v>
      </c>
      <c r="H118" s="124" t="str">
        <f>F23a_F23b_Trimestres17_16_15!AJ132</f>
        <v>Servicios de Difusión de mensajes, programas, actividades y Campañas del H. Ayuntamiento de Morelia.</v>
      </c>
      <c r="I118" s="124" t="str">
        <f>F23a_F23b_Trimestres17_16_15!N132</f>
        <v>SA/DCS/S/85/2017</v>
      </c>
      <c r="J118" s="124" t="str">
        <f>F23a_F23b_Trimestres17_16_15!O130</f>
        <v>Secretaría de Administración</v>
      </c>
      <c r="K118" s="124" t="s">
        <v>88</v>
      </c>
      <c r="L118" s="124" t="s">
        <v>81</v>
      </c>
      <c r="M118" s="124" t="s">
        <v>90</v>
      </c>
      <c r="N118" s="124" t="s">
        <v>81</v>
      </c>
      <c r="O118" s="124" t="s">
        <v>91</v>
      </c>
      <c r="P118" s="124" t="s">
        <v>82</v>
      </c>
      <c r="Q118" s="124" t="s">
        <v>92</v>
      </c>
      <c r="R118" s="124" t="str">
        <f>F23a_F23b_Trimestres17_16_15!Y132</f>
        <v>Corporación Morelia Multimedia S.A de C.V</v>
      </c>
      <c r="S118" s="124" t="str">
        <f t="shared" si="6"/>
        <v>Corporación Morelia Multimedia S.A de C.V</v>
      </c>
      <c r="T118" s="19" t="str">
        <f>F23a_F23b_Trimestres17_16_15!AG132</f>
        <v>Amplia Cobertura Mediática en el Municipio</v>
      </c>
      <c r="U118" s="23" t="str">
        <f t="shared" si="7"/>
        <v>Sin Competencia del Municipio</v>
      </c>
      <c r="V118" s="124" t="s">
        <v>93</v>
      </c>
      <c r="W118" s="45">
        <f>F23a_F23b_Trimestres17_16_15!R132</f>
        <v>42736</v>
      </c>
      <c r="X118" s="45">
        <f>F23a_F23b_Trimestres17_16_15!S132</f>
        <v>42825</v>
      </c>
      <c r="Y118" s="44">
        <f>F23a_F23b_Trimestres17_16_15!M132</f>
        <v>90000</v>
      </c>
      <c r="Z118" s="44">
        <f>F23a_F23b_Trimestres17_16_15!AM132</f>
        <v>90000</v>
      </c>
      <c r="AA118" s="23" t="str">
        <f>F23a_F23b_Trimestres17_16_15!BA132</f>
        <v>2870 MOR, 2871 MOR, 2946 MOR</v>
      </c>
      <c r="AB118" s="124" t="s">
        <v>674</v>
      </c>
    </row>
    <row r="119" spans="2:28" s="78" customFormat="1" ht="42" x14ac:dyDescent="0.25">
      <c r="B119" s="124">
        <v>2017</v>
      </c>
      <c r="C119" s="124" t="s">
        <v>678</v>
      </c>
      <c r="D119" s="124" t="s">
        <v>87</v>
      </c>
      <c r="E119" s="23" t="s">
        <v>234</v>
      </c>
      <c r="F119" s="124" t="s">
        <v>143</v>
      </c>
      <c r="G119" s="124" t="s">
        <v>144</v>
      </c>
      <c r="H119" s="124" t="str">
        <f>F23a_F23b_Trimestres17_16_15!AJ166</f>
        <v>Servicio de Difusión de Campañas: "Predial y Descuentos 2017", "Agua sin Aumento 2017", spots que se transmiten en medio radiofónico.</v>
      </c>
      <c r="I119" s="124" t="str">
        <f>F23a_F23b_Trimestres17_16_15!N166</f>
        <v>SA/DCS/S/046/2017</v>
      </c>
      <c r="J119" s="124" t="str">
        <f>F23a_F23b_Trimestres17_16_15!O166</f>
        <v>Secretaría de Administración</v>
      </c>
      <c r="K119" s="124" t="s">
        <v>88</v>
      </c>
      <c r="L119" s="124" t="s">
        <v>81</v>
      </c>
      <c r="M119" s="124" t="s">
        <v>90</v>
      </c>
      <c r="N119" s="124" t="s">
        <v>81</v>
      </c>
      <c r="O119" s="124" t="s">
        <v>91</v>
      </c>
      <c r="P119" s="124" t="s">
        <v>82</v>
      </c>
      <c r="Q119" s="124" t="s">
        <v>92</v>
      </c>
      <c r="R119" s="124" t="str">
        <f>F23a_F23b_Trimestres17_16_15!Y166</f>
        <v>Centro de Medios de Michoacán S.A de C.V</v>
      </c>
      <c r="S119" s="124" t="str">
        <f t="shared" si="6"/>
        <v>Centro de Medios de Michoacán S.A de C.V</v>
      </c>
      <c r="T119" s="19" t="str">
        <f>F23a_F23b_Trimestres17_16_15!AG166</f>
        <v>Amplia Cobertura Mediática en el Municipio</v>
      </c>
      <c r="U119" s="23" t="str">
        <f t="shared" si="7"/>
        <v>Sin Competencia del Municipio</v>
      </c>
      <c r="V119" s="124" t="s">
        <v>93</v>
      </c>
      <c r="W119" s="45">
        <f>F23a_F23b_Trimestres17_16_15!R166</f>
        <v>42736</v>
      </c>
      <c r="X119" s="45">
        <f>F23a_F23b_Trimestres17_16_15!S166</f>
        <v>42766</v>
      </c>
      <c r="Y119" s="44">
        <f>F23a_F23b_Trimestres17_16_15!M166</f>
        <v>200000</v>
      </c>
      <c r="Z119" s="44">
        <f>F23a_F23b_Trimestres17_16_15!AM166</f>
        <v>200000</v>
      </c>
      <c r="AA119" s="23" t="str">
        <f>F23a_F23b_Trimestres17_16_15!BA166</f>
        <v xml:space="preserve">A 10357
</v>
      </c>
      <c r="AB119" s="124" t="s">
        <v>674</v>
      </c>
    </row>
    <row r="120" spans="2:28" s="78" customFormat="1" ht="94.5" x14ac:dyDescent="0.25">
      <c r="B120" s="124">
        <v>2017</v>
      </c>
      <c r="C120" s="124" t="s">
        <v>678</v>
      </c>
      <c r="D120" s="124" t="s">
        <v>87</v>
      </c>
      <c r="E120" s="23" t="s">
        <v>234</v>
      </c>
      <c r="F120" s="124" t="s">
        <v>143</v>
      </c>
      <c r="G120" s="124" t="s">
        <v>144</v>
      </c>
      <c r="H120" s="124" t="str">
        <f>F23a_F23b_Trimestres17_16_15!AJ169</f>
        <v>Servicio de Difusión de Diferentes Campañas del H. Ayuntamiento de Morelia (Vox FM), durante el mes de Febrero, en spots de Radio,  banner en página web y notas dela campaña "Estamos Construyendo Obras como Nunca", "Fortalecimiento de la Policía Municipal" y "Reclutamiento de a Policía de Morelia".</v>
      </c>
      <c r="I120" s="124" t="str">
        <f>F23a_F23b_Trimestres17_16_15!N169</f>
        <v>SA/DCS/S/115/2017</v>
      </c>
      <c r="J120" s="124" t="str">
        <f>F23a_F23b_Trimestres17_16_15!O169</f>
        <v>Secretaría de Administración</v>
      </c>
      <c r="K120" s="124" t="s">
        <v>88</v>
      </c>
      <c r="L120" s="124" t="s">
        <v>81</v>
      </c>
      <c r="M120" s="124" t="s">
        <v>90</v>
      </c>
      <c r="N120" s="124" t="s">
        <v>81</v>
      </c>
      <c r="O120" s="124" t="s">
        <v>91</v>
      </c>
      <c r="P120" s="124" t="s">
        <v>82</v>
      </c>
      <c r="Q120" s="124" t="s">
        <v>92</v>
      </c>
      <c r="R120" s="124" t="str">
        <f>F23a_F23b_Trimestres17_16_15!Y169</f>
        <v>Grupo la Voz del Viento S.A de C.V</v>
      </c>
      <c r="S120" s="124" t="str">
        <f t="shared" si="6"/>
        <v>Grupo la Voz del Viento S.A de C.V</v>
      </c>
      <c r="T120" s="19" t="str">
        <f>F23a_F23b_Trimestres17_16_15!AG169</f>
        <v>Amplia Cobertura Mediática en el Municipio</v>
      </c>
      <c r="U120" s="23" t="str">
        <f t="shared" si="7"/>
        <v>Sin Competencia del Municipio</v>
      </c>
      <c r="V120" s="124" t="s">
        <v>93</v>
      </c>
      <c r="W120" s="45">
        <f>F23a_F23b_Trimestres17_16_15!R169</f>
        <v>42767</v>
      </c>
      <c r="X120" s="45">
        <f>F23a_F23b_Trimestres17_16_15!S169</f>
        <v>42794</v>
      </c>
      <c r="Y120" s="44">
        <f>F23a_F23b_Trimestres17_16_15!M169</f>
        <v>375000</v>
      </c>
      <c r="Z120" s="44">
        <f>F23a_F23b_Trimestres17_16_15!AM169</f>
        <v>375000</v>
      </c>
      <c r="AA120" s="23">
        <f>F23a_F23b_Trimestres17_16_15!BA169</f>
        <v>70</v>
      </c>
      <c r="AB120" s="124" t="s">
        <v>674</v>
      </c>
    </row>
    <row r="121" spans="2:28" s="78" customFormat="1" ht="52.5" x14ac:dyDescent="0.25">
      <c r="B121" s="124">
        <v>2017</v>
      </c>
      <c r="C121" s="124" t="s">
        <v>678</v>
      </c>
      <c r="D121" s="124" t="s">
        <v>87</v>
      </c>
      <c r="E121" s="23" t="s">
        <v>234</v>
      </c>
      <c r="F121" s="124" t="s">
        <v>124</v>
      </c>
      <c r="G121" s="124" t="s">
        <v>125</v>
      </c>
      <c r="H121" s="124" t="str">
        <f>F23a_F23b_Trimestres17_16_15!AJ98</f>
        <v>Servicio de Transmisión de las Actividades, Mensajes, funciones y programas que realiza el Ayuntamiento, para conocimiento de la ciudadanía moreliana en general en Revista Innbus.</v>
      </c>
      <c r="I121" s="124" t="str">
        <f>F23a_F23b_Trimestres17_16_15!N98</f>
        <v>SA/DCS/S/56/2017</v>
      </c>
      <c r="J121" s="124" t="str">
        <f>F23a_F23b_Trimestres17_16_15!O96</f>
        <v>Secretaría de Administración</v>
      </c>
      <c r="K121" s="124" t="s">
        <v>88</v>
      </c>
      <c r="L121" s="124" t="s">
        <v>81</v>
      </c>
      <c r="M121" s="124" t="s">
        <v>90</v>
      </c>
      <c r="N121" s="124" t="s">
        <v>81</v>
      </c>
      <c r="O121" s="124" t="s">
        <v>91</v>
      </c>
      <c r="P121" s="124" t="s">
        <v>82</v>
      </c>
      <c r="Q121" s="124" t="s">
        <v>92</v>
      </c>
      <c r="R121" s="124" t="str">
        <f>F23a_F23b_Trimestres17_16_15!Y98</f>
        <v>Operadora y Editora del Bajío S.A de C.V (Innbus)</v>
      </c>
      <c r="S121" s="124" t="str">
        <f t="shared" si="6"/>
        <v>Operadora y Editora del Bajío S.A de C.V (Innbus)</v>
      </c>
      <c r="T121" s="19" t="str">
        <f>F23a_F23b_Trimestres17_16_15!AG98</f>
        <v>Amplia Cobertura Mediática en el Municipio</v>
      </c>
      <c r="U121" s="23" t="str">
        <f t="shared" si="7"/>
        <v>Sin Competencia del Municipio</v>
      </c>
      <c r="V121" s="124" t="s">
        <v>93</v>
      </c>
      <c r="W121" s="45">
        <f>F23a_F23b_Trimestres17_16_15!R98</f>
        <v>42736</v>
      </c>
      <c r="X121" s="45">
        <f>F23a_F23b_Trimestres17_16_15!S98</f>
        <v>42916</v>
      </c>
      <c r="Y121" s="44">
        <f>F23a_F23b_Trimestres17_16_15!M98</f>
        <v>320000</v>
      </c>
      <c r="Z121" s="44">
        <f>F23a_F23b_Trimestres17_16_15!AM98</f>
        <v>320000</v>
      </c>
      <c r="AA121" s="23" t="str">
        <f>F23a_F23b_Trimestres17_16_15!BA98</f>
        <v>A 88, A 89, A 22212, 35, 6 A, 190 A</v>
      </c>
      <c r="AB121" s="124" t="s">
        <v>674</v>
      </c>
    </row>
    <row r="122" spans="2:28" s="78" customFormat="1" ht="31.5" x14ac:dyDescent="0.25">
      <c r="B122" s="124">
        <v>2017</v>
      </c>
      <c r="C122" s="124" t="s">
        <v>676</v>
      </c>
      <c r="D122" s="124" t="s">
        <v>87</v>
      </c>
      <c r="E122" s="23" t="s">
        <v>234</v>
      </c>
      <c r="F122" s="124" t="s">
        <v>106</v>
      </c>
      <c r="G122" s="124" t="s">
        <v>105</v>
      </c>
      <c r="H122" s="124" t="str">
        <f>F23a_F23b_Trimestres17_16_15!AJ99</f>
        <v>Servicios de Difusión de mensajes, programas, actividades y Campañas del H. Ayuntamiento de Morelia.</v>
      </c>
      <c r="I122" s="124" t="str">
        <f>F23a_F23b_Trimestres17_16_15!N99</f>
        <v>SA/DCS/S/82/2017</v>
      </c>
      <c r="J122" s="124" t="str">
        <f>F23a_F23b_Trimestres17_16_15!O97</f>
        <v>Secretaría de Administración</v>
      </c>
      <c r="K122" s="124" t="s">
        <v>88</v>
      </c>
      <c r="L122" s="124" t="s">
        <v>81</v>
      </c>
      <c r="M122" s="124" t="s">
        <v>90</v>
      </c>
      <c r="N122" s="124" t="s">
        <v>81</v>
      </c>
      <c r="O122" s="124" t="s">
        <v>91</v>
      </c>
      <c r="P122" s="124" t="s">
        <v>82</v>
      </c>
      <c r="Q122" s="124" t="s">
        <v>92</v>
      </c>
      <c r="R122" s="124" t="str">
        <f>F23a_F23b_Trimestres17_16_15!Y99</f>
        <v>Grupo la Voz del Viento S.A de C.V</v>
      </c>
      <c r="S122" s="124" t="str">
        <f t="shared" si="6"/>
        <v>Grupo la Voz del Viento S.A de C.V</v>
      </c>
      <c r="T122" s="19" t="str">
        <f>F23a_F23b_Trimestres17_16_15!AG99</f>
        <v>Amplia Cobertura Mediática en el Municipio</v>
      </c>
      <c r="U122" s="23" t="str">
        <f t="shared" si="7"/>
        <v>Sin Competencia del Municipio</v>
      </c>
      <c r="V122" s="124" t="s">
        <v>93</v>
      </c>
      <c r="W122" s="45">
        <f>F23a_F23b_Trimestres17_16_15!R99</f>
        <v>42826</v>
      </c>
      <c r="X122" s="45">
        <f>F23a_F23b_Trimestres17_16_15!S99</f>
        <v>43100</v>
      </c>
      <c r="Y122" s="44">
        <f>F23a_F23b_Trimestres17_16_15!M99</f>
        <v>150003</v>
      </c>
      <c r="Z122" s="44">
        <f>F23a_F23b_Trimestres17_16_15!AM99</f>
        <v>66668</v>
      </c>
      <c r="AA122" s="23" t="str">
        <f>F23a_F23b_Trimestres17_16_15!BA99</f>
        <v xml:space="preserve">88, 90, 95, 99, </v>
      </c>
      <c r="AB122" s="124" t="s">
        <v>674</v>
      </c>
    </row>
    <row r="123" spans="2:28" s="78" customFormat="1" ht="31.5" x14ac:dyDescent="0.25">
      <c r="B123" s="124">
        <f>F23a_F23b_Trimestres17_16_15!B185</f>
        <v>2017</v>
      </c>
      <c r="C123" s="124" t="s">
        <v>676</v>
      </c>
      <c r="D123" s="124" t="s">
        <v>87</v>
      </c>
      <c r="E123" s="23" t="s">
        <v>234</v>
      </c>
      <c r="F123" s="124" t="s">
        <v>143</v>
      </c>
      <c r="G123" s="124" t="s">
        <v>144</v>
      </c>
      <c r="H123" s="124" t="str">
        <f>F23a_F23b_Trimestres17_16_15!AJ185</f>
        <v>Servicios de Difusión de Campaña de Predial y Descuentos 2017</v>
      </c>
      <c r="I123" s="124" t="str">
        <f>F23a_F23b_Trimestres17_16_15!N185</f>
        <v>SA/DCS/S/011/2017</v>
      </c>
      <c r="J123" s="124" t="str">
        <f>F23a_F23b_Trimestres17_16_15!O185</f>
        <v>Secretaría de Administración</v>
      </c>
      <c r="K123" s="124" t="s">
        <v>88</v>
      </c>
      <c r="L123" s="124" t="s">
        <v>81</v>
      </c>
      <c r="M123" s="124" t="s">
        <v>90</v>
      </c>
      <c r="N123" s="124" t="s">
        <v>81</v>
      </c>
      <c r="O123" s="124" t="s">
        <v>91</v>
      </c>
      <c r="P123" s="124" t="s">
        <v>82</v>
      </c>
      <c r="Q123" s="124" t="s">
        <v>92</v>
      </c>
      <c r="R123" s="124" t="str">
        <f>F23a_F23b_Trimestres17_16_15!Y185</f>
        <v>N/D</v>
      </c>
      <c r="S123" s="124" t="str">
        <f t="shared" si="6"/>
        <v>N/D</v>
      </c>
      <c r="T123" s="19" t="str">
        <f>F23a_F23b_Trimestres17_16_15!AG185</f>
        <v>Amplia Cobertura Mediática en el Municipio</v>
      </c>
      <c r="U123" s="23" t="str">
        <f t="shared" si="7"/>
        <v>Sin Competencia del Municipio</v>
      </c>
      <c r="V123" s="124" t="s">
        <v>93</v>
      </c>
      <c r="W123" s="43">
        <f>F23a_F23b_Trimestres17_16_15!R185</f>
        <v>42736</v>
      </c>
      <c r="X123" s="43">
        <f>F23a_F23b_Trimestres17_16_15!S185</f>
        <v>42766</v>
      </c>
      <c r="Y123" s="44">
        <f>F23a_F23b_Trimestres17_16_15!M185</f>
        <v>10000</v>
      </c>
      <c r="Z123" s="44">
        <f>F23a_F23b_Trimestres17_16_15!AM185</f>
        <v>10000</v>
      </c>
      <c r="AA123" s="23" t="str">
        <f>F23a_F23b_Trimestres17_16_15!BA185</f>
        <v>A 145</v>
      </c>
      <c r="AB123" s="124" t="s">
        <v>674</v>
      </c>
    </row>
    <row r="124" spans="2:28" s="78" customFormat="1" ht="31.5" x14ac:dyDescent="0.25">
      <c r="B124" s="124">
        <f>F23a_F23b_Trimestres17_16_15!B186</f>
        <v>2017</v>
      </c>
      <c r="C124" s="124" t="s">
        <v>676</v>
      </c>
      <c r="D124" s="124" t="s">
        <v>87</v>
      </c>
      <c r="E124" s="23" t="s">
        <v>234</v>
      </c>
      <c r="F124" s="124" t="s">
        <v>143</v>
      </c>
      <c r="G124" s="124" t="s">
        <v>144</v>
      </c>
      <c r="H124" s="124" t="str">
        <f>F23a_F23b_Trimestres17_16_15!AJ186</f>
        <v>Servicios de Difusión de Campaña de Predial y Descuentos 2017</v>
      </c>
      <c r="I124" s="124" t="str">
        <f>F23a_F23b_Trimestres17_16_15!N186</f>
        <v>SA/DCS/S/012/2017</v>
      </c>
      <c r="J124" s="124" t="str">
        <f>F23a_F23b_Trimestres17_16_15!O186</f>
        <v>Secretaría de Administración</v>
      </c>
      <c r="K124" s="124" t="s">
        <v>88</v>
      </c>
      <c r="L124" s="124" t="s">
        <v>81</v>
      </c>
      <c r="M124" s="124" t="s">
        <v>90</v>
      </c>
      <c r="N124" s="124" t="s">
        <v>81</v>
      </c>
      <c r="O124" s="124" t="s">
        <v>91</v>
      </c>
      <c r="P124" s="124" t="s">
        <v>82</v>
      </c>
      <c r="Q124" s="124" t="s">
        <v>92</v>
      </c>
      <c r="R124" s="124" t="str">
        <f>F23a_F23b_Trimestres17_16_15!Y186</f>
        <v>Frecuencia Informativa Escrita S.A de C.V</v>
      </c>
      <c r="S124" s="124" t="str">
        <f t="shared" si="6"/>
        <v>Frecuencia Informativa Escrita S.A de C.V</v>
      </c>
      <c r="T124" s="19" t="str">
        <f>F23a_F23b_Trimestres17_16_15!AG186</f>
        <v>Amplia Cobertura Mediática en el Municipio</v>
      </c>
      <c r="U124" s="23" t="str">
        <f t="shared" si="7"/>
        <v>Sin Competencia del Municipio</v>
      </c>
      <c r="V124" s="124" t="s">
        <v>93</v>
      </c>
      <c r="W124" s="43">
        <f>F23a_F23b_Trimestres17_16_15!R186</f>
        <v>42736</v>
      </c>
      <c r="X124" s="43">
        <f>F23a_F23b_Trimestres17_16_15!S186</f>
        <v>42766</v>
      </c>
      <c r="Y124" s="44">
        <f>F23a_F23b_Trimestres17_16_15!M186</f>
        <v>10000</v>
      </c>
      <c r="Z124" s="44">
        <f>F23a_F23b_Trimestres17_16_15!AM186</f>
        <v>10000</v>
      </c>
      <c r="AA124" s="23" t="str">
        <f>F23a_F23b_Trimestres17_16_15!BA186</f>
        <v>A 366</v>
      </c>
      <c r="AB124" s="124" t="s">
        <v>674</v>
      </c>
    </row>
    <row r="125" spans="2:28" s="78" customFormat="1" ht="31.5" x14ac:dyDescent="0.25">
      <c r="B125" s="124">
        <f>F23a_F23b_Trimestres17_16_15!B187</f>
        <v>2017</v>
      </c>
      <c r="C125" s="124" t="s">
        <v>676</v>
      </c>
      <c r="D125" s="124" t="s">
        <v>87</v>
      </c>
      <c r="E125" s="23" t="s">
        <v>234</v>
      </c>
      <c r="F125" s="124" t="s">
        <v>143</v>
      </c>
      <c r="G125" s="124" t="s">
        <v>144</v>
      </c>
      <c r="H125" s="124" t="str">
        <f>F23a_F23b_Trimestres17_16_15!AJ187</f>
        <v>Servicios de Difusión de Campaña de Predial y Descuentos 2017</v>
      </c>
      <c r="I125" s="124" t="str">
        <f>F23a_F23b_Trimestres17_16_15!N187</f>
        <v>SA/DCS/S/016/2017</v>
      </c>
      <c r="J125" s="124" t="str">
        <f>F23a_F23b_Trimestres17_16_15!O187</f>
        <v>Secretaría de Administración</v>
      </c>
      <c r="K125" s="124" t="s">
        <v>88</v>
      </c>
      <c r="L125" s="124" t="s">
        <v>81</v>
      </c>
      <c r="M125" s="124" t="s">
        <v>90</v>
      </c>
      <c r="N125" s="124" t="s">
        <v>81</v>
      </c>
      <c r="O125" s="124" t="s">
        <v>91</v>
      </c>
      <c r="P125" s="124" t="s">
        <v>82</v>
      </c>
      <c r="Q125" s="124" t="s">
        <v>92</v>
      </c>
      <c r="R125" s="124" t="str">
        <f>F23a_F23b_Trimestres17_16_15!Y187</f>
        <v>N/D</v>
      </c>
      <c r="S125" s="124" t="str">
        <f t="shared" si="6"/>
        <v>N/D</v>
      </c>
      <c r="T125" s="19" t="str">
        <f>F23a_F23b_Trimestres17_16_15!AG187</f>
        <v>Amplia Cobertura Mediática en el Municipio</v>
      </c>
      <c r="U125" s="23" t="str">
        <f t="shared" si="7"/>
        <v>Sin Competencia del Municipio</v>
      </c>
      <c r="V125" s="124" t="s">
        <v>93</v>
      </c>
      <c r="W125" s="43">
        <f>F23a_F23b_Trimestres17_16_15!R187</f>
        <v>42736</v>
      </c>
      <c r="X125" s="43">
        <f>F23a_F23b_Trimestres17_16_15!S187</f>
        <v>42766</v>
      </c>
      <c r="Y125" s="44">
        <f>F23a_F23b_Trimestres17_16_15!M187</f>
        <v>120000</v>
      </c>
      <c r="Z125" s="44">
        <f>F23a_F23b_Trimestres17_16_15!AM187</f>
        <v>120000</v>
      </c>
      <c r="AA125" s="23" t="str">
        <f>F23a_F23b_Trimestres17_16_15!BA187</f>
        <v>302, 303</v>
      </c>
      <c r="AB125" s="124" t="s">
        <v>674</v>
      </c>
    </row>
    <row r="126" spans="2:28" s="78" customFormat="1" ht="31.5" x14ac:dyDescent="0.25">
      <c r="B126" s="124">
        <f>F23a_F23b_Trimestres17_16_15!B188</f>
        <v>2017</v>
      </c>
      <c r="C126" s="124" t="s">
        <v>676</v>
      </c>
      <c r="D126" s="124" t="s">
        <v>87</v>
      </c>
      <c r="E126" s="23" t="s">
        <v>234</v>
      </c>
      <c r="F126" s="124" t="s">
        <v>143</v>
      </c>
      <c r="G126" s="124" t="s">
        <v>144</v>
      </c>
      <c r="H126" s="124" t="str">
        <f>F23a_F23b_Trimestres17_16_15!AJ188</f>
        <v>Servicios de Difusión de la Campaña de "Predial y Descuentos 2017"</v>
      </c>
      <c r="I126" s="124" t="str">
        <f>F23a_F23b_Trimestres17_16_15!N188</f>
        <v>SA/DCS/S/019/2017</v>
      </c>
      <c r="J126" s="124" t="str">
        <f>F23a_F23b_Trimestres17_16_15!O188</f>
        <v>Secretaría de Administración</v>
      </c>
      <c r="K126" s="124" t="s">
        <v>88</v>
      </c>
      <c r="L126" s="124" t="s">
        <v>81</v>
      </c>
      <c r="M126" s="124" t="s">
        <v>90</v>
      </c>
      <c r="N126" s="124" t="s">
        <v>81</v>
      </c>
      <c r="O126" s="124" t="s">
        <v>91</v>
      </c>
      <c r="P126" s="124" t="s">
        <v>82</v>
      </c>
      <c r="Q126" s="124" t="s">
        <v>92</v>
      </c>
      <c r="R126" s="124" t="str">
        <f>F23a_F23b_Trimestres17_16_15!Y188</f>
        <v>N/D</v>
      </c>
      <c r="S126" s="124" t="str">
        <f t="shared" si="6"/>
        <v>N/D</v>
      </c>
      <c r="T126" s="19" t="str">
        <f>F23a_F23b_Trimestres17_16_15!AG188</f>
        <v>Amplia Cobertura Mediática en el Municipio</v>
      </c>
      <c r="U126" s="23" t="str">
        <f t="shared" si="7"/>
        <v>Sin Competencia del Municipio</v>
      </c>
      <c r="V126" s="124" t="s">
        <v>93</v>
      </c>
      <c r="W126" s="43">
        <f>F23a_F23b_Trimestres17_16_15!R188</f>
        <v>42736</v>
      </c>
      <c r="X126" s="43">
        <f>F23a_F23b_Trimestres17_16_15!S188</f>
        <v>42766</v>
      </c>
      <c r="Y126" s="44">
        <f>F23a_F23b_Trimestres17_16_15!M188</f>
        <v>10000</v>
      </c>
      <c r="Z126" s="44">
        <f>F23a_F23b_Trimestres17_16_15!AM188</f>
        <v>10000</v>
      </c>
      <c r="AA126" s="23" t="str">
        <f>F23a_F23b_Trimestres17_16_15!BA188</f>
        <v>1CFC3D3464C4</v>
      </c>
      <c r="AB126" s="124" t="s">
        <v>674</v>
      </c>
    </row>
    <row r="127" spans="2:28" s="78" customFormat="1" ht="31.5" x14ac:dyDescent="0.25">
      <c r="B127" s="124">
        <f>F23a_F23b_Trimestres17_16_15!B189</f>
        <v>2017</v>
      </c>
      <c r="C127" s="124" t="s">
        <v>676</v>
      </c>
      <c r="D127" s="124" t="s">
        <v>87</v>
      </c>
      <c r="E127" s="23" t="s">
        <v>234</v>
      </c>
      <c r="F127" s="124" t="s">
        <v>143</v>
      </c>
      <c r="G127" s="124" t="s">
        <v>144</v>
      </c>
      <c r="H127" s="124" t="str">
        <f>F23a_F23b_Trimestres17_16_15!AJ189</f>
        <v>Servicios de Difusión de Campaña de Predial y Descuentos 2017</v>
      </c>
      <c r="I127" s="124" t="str">
        <f>F23a_F23b_Trimestres17_16_15!N189</f>
        <v>SA/DCS/S/035/2017</v>
      </c>
      <c r="J127" s="124" t="str">
        <f>F23a_F23b_Trimestres17_16_15!O189</f>
        <v>Secretaría de Administración</v>
      </c>
      <c r="K127" s="124" t="s">
        <v>88</v>
      </c>
      <c r="L127" s="124" t="s">
        <v>81</v>
      </c>
      <c r="M127" s="124" t="s">
        <v>90</v>
      </c>
      <c r="N127" s="124" t="s">
        <v>81</v>
      </c>
      <c r="O127" s="124" t="s">
        <v>91</v>
      </c>
      <c r="P127" s="124" t="s">
        <v>82</v>
      </c>
      <c r="Q127" s="124" t="s">
        <v>92</v>
      </c>
      <c r="R127" s="124" t="str">
        <f>F23a_F23b_Trimestres17_16_15!Y189</f>
        <v>N/D</v>
      </c>
      <c r="S127" s="124" t="str">
        <f t="shared" si="6"/>
        <v>N/D</v>
      </c>
      <c r="T127" s="19" t="str">
        <f>F23a_F23b_Trimestres17_16_15!AG189</f>
        <v>Amplia Cobertura Mediática en el Municipio</v>
      </c>
      <c r="U127" s="23" t="str">
        <f t="shared" si="7"/>
        <v>Sin Competencia del Municipio</v>
      </c>
      <c r="V127" s="124" t="s">
        <v>93</v>
      </c>
      <c r="W127" s="43">
        <f>F23a_F23b_Trimestres17_16_15!R189</f>
        <v>42736</v>
      </c>
      <c r="X127" s="43">
        <f>F23a_F23b_Trimestres17_16_15!S189</f>
        <v>42766</v>
      </c>
      <c r="Y127" s="44">
        <f>F23a_F23b_Trimestres17_16_15!M189</f>
        <v>8000</v>
      </c>
      <c r="Z127" s="44">
        <f>F23a_F23b_Trimestres17_16_15!AM189</f>
        <v>8000</v>
      </c>
      <c r="AA127" s="23" t="str">
        <f>F23a_F23b_Trimestres17_16_15!BA189</f>
        <v>CA870424B211</v>
      </c>
      <c r="AB127" s="124" t="s">
        <v>674</v>
      </c>
    </row>
    <row r="128" spans="2:28" s="78" customFormat="1" ht="43.5" customHeight="1" x14ac:dyDescent="0.25">
      <c r="B128" s="124">
        <f>F23a_F23b_Trimestres17_16_15!B190</f>
        <v>2017</v>
      </c>
      <c r="C128" s="124" t="s">
        <v>676</v>
      </c>
      <c r="D128" s="124" t="s">
        <v>87</v>
      </c>
      <c r="E128" s="23" t="s">
        <v>234</v>
      </c>
      <c r="F128" s="124" t="s">
        <v>143</v>
      </c>
      <c r="G128" s="124" t="s">
        <v>144</v>
      </c>
      <c r="H128" s="124" t="str">
        <f>F23a_F23b_Trimestres17_16_15!AJ190</f>
        <v>Servicios de Difusión de Campaña de Predial y Descuentos 2017</v>
      </c>
      <c r="I128" s="124" t="str">
        <f>F23a_F23b_Trimestres17_16_15!N190</f>
        <v>SA/DCS/S/037/2017</v>
      </c>
      <c r="J128" s="124" t="str">
        <f>F23a_F23b_Trimestres17_16_15!O190</f>
        <v>Secretaría de Administración</v>
      </c>
      <c r="K128" s="124" t="s">
        <v>88</v>
      </c>
      <c r="L128" s="124" t="s">
        <v>81</v>
      </c>
      <c r="M128" s="124" t="s">
        <v>90</v>
      </c>
      <c r="N128" s="124" t="s">
        <v>81</v>
      </c>
      <c r="O128" s="124" t="s">
        <v>91</v>
      </c>
      <c r="P128" s="124" t="s">
        <v>82</v>
      </c>
      <c r="Q128" s="124" t="s">
        <v>92</v>
      </c>
      <c r="R128" s="124" t="str">
        <f>F23a_F23b_Trimestres17_16_15!Y190</f>
        <v>Notimark S.A de C.V</v>
      </c>
      <c r="S128" s="124" t="str">
        <f t="shared" si="6"/>
        <v>Notimark S.A de C.V</v>
      </c>
      <c r="T128" s="19" t="str">
        <f>F23a_F23b_Trimestres17_16_15!AG190</f>
        <v>Amplia Cobertura Mediática en el Municipio</v>
      </c>
      <c r="U128" s="23" t="str">
        <f t="shared" si="7"/>
        <v>Sin Competencia del Municipio</v>
      </c>
      <c r="V128" s="124" t="s">
        <v>93</v>
      </c>
      <c r="W128" s="43">
        <f>F23a_F23b_Trimestres17_16_15!R190</f>
        <v>42736</v>
      </c>
      <c r="X128" s="43">
        <f>F23a_F23b_Trimestres17_16_15!S190</f>
        <v>42766</v>
      </c>
      <c r="Y128" s="44">
        <f>F23a_F23b_Trimestres17_16_15!M190</f>
        <v>29000</v>
      </c>
      <c r="Z128" s="44">
        <f>F23a_F23b_Trimestres17_16_15!AM190</f>
        <v>29000</v>
      </c>
      <c r="AA128" s="23" t="str">
        <f>F23a_F23b_Trimestres17_16_15!BA190</f>
        <v>A 1426</v>
      </c>
      <c r="AB128" s="124" t="s">
        <v>674</v>
      </c>
    </row>
    <row r="129" spans="2:28" s="78" customFormat="1" ht="31.5" x14ac:dyDescent="0.25">
      <c r="B129" s="124">
        <f>F23a_F23b_Trimestres17_16_15!B191</f>
        <v>2017</v>
      </c>
      <c r="C129" s="124" t="s">
        <v>676</v>
      </c>
      <c r="D129" s="124" t="s">
        <v>87</v>
      </c>
      <c r="E129" s="23" t="s">
        <v>234</v>
      </c>
      <c r="F129" s="124" t="s">
        <v>143</v>
      </c>
      <c r="G129" s="124" t="s">
        <v>144</v>
      </c>
      <c r="H129" s="124" t="str">
        <f>F23a_F23b_Trimestres17_16_15!AJ191</f>
        <v>Servicios de Difusión de Campaña de Predial y Descuentos 2017</v>
      </c>
      <c r="I129" s="124" t="str">
        <f>F23a_F23b_Trimestres17_16_15!N191</f>
        <v>SA/DCS/S/040/2017 A</v>
      </c>
      <c r="J129" s="124" t="str">
        <f>F23a_F23b_Trimestres17_16_15!O191</f>
        <v>Secretaría de Administración</v>
      </c>
      <c r="K129" s="124" t="s">
        <v>88</v>
      </c>
      <c r="L129" s="124" t="s">
        <v>81</v>
      </c>
      <c r="M129" s="124" t="s">
        <v>90</v>
      </c>
      <c r="N129" s="124" t="s">
        <v>81</v>
      </c>
      <c r="O129" s="124" t="s">
        <v>91</v>
      </c>
      <c r="P129" s="124" t="s">
        <v>82</v>
      </c>
      <c r="Q129" s="124" t="s">
        <v>92</v>
      </c>
      <c r="R129" s="124" t="str">
        <f>F23a_F23b_Trimestres17_16_15!Y191</f>
        <v>N/D</v>
      </c>
      <c r="S129" s="124" t="str">
        <f t="shared" si="6"/>
        <v>N/D</v>
      </c>
      <c r="T129" s="19" t="str">
        <f>F23a_F23b_Trimestres17_16_15!AG191</f>
        <v>Amplia Cobertura Mediática en el Municipio</v>
      </c>
      <c r="U129" s="23" t="str">
        <f t="shared" si="7"/>
        <v>Sin Competencia del Municipio</v>
      </c>
      <c r="V129" s="124" t="s">
        <v>93</v>
      </c>
      <c r="W129" s="43">
        <f>F23a_F23b_Trimestres17_16_15!R191</f>
        <v>42736</v>
      </c>
      <c r="X129" s="43">
        <f>F23a_F23b_Trimestres17_16_15!S191</f>
        <v>42766</v>
      </c>
      <c r="Y129" s="44">
        <f>F23a_F23b_Trimestres17_16_15!M191</f>
        <v>7000.6</v>
      </c>
      <c r="Z129" s="44">
        <f>F23a_F23b_Trimestres17_16_15!AM191</f>
        <v>7000.6</v>
      </c>
      <c r="AA129" s="23" t="str">
        <f>F23a_F23b_Trimestres17_16_15!BA191</f>
        <v>A 46</v>
      </c>
      <c r="AB129" s="124" t="s">
        <v>674</v>
      </c>
    </row>
    <row r="130" spans="2:28" s="78" customFormat="1" ht="31.5" x14ac:dyDescent="0.25">
      <c r="B130" s="124">
        <f>F23a_F23b_Trimestres17_16_15!B192</f>
        <v>2017</v>
      </c>
      <c r="C130" s="124" t="s">
        <v>676</v>
      </c>
      <c r="D130" s="124" t="s">
        <v>87</v>
      </c>
      <c r="E130" s="23" t="s">
        <v>234</v>
      </c>
      <c r="F130" s="124" t="s">
        <v>143</v>
      </c>
      <c r="G130" s="124" t="s">
        <v>144</v>
      </c>
      <c r="H130" s="124" t="str">
        <f>F23a_F23b_Trimestres17_16_15!AJ192</f>
        <v>Servicios de Difusión de Campaña de Predial y Descuentos 2017</v>
      </c>
      <c r="I130" s="124" t="str">
        <f>F23a_F23b_Trimestres17_16_15!N192</f>
        <v>SA/DCS/S/033/2017</v>
      </c>
      <c r="J130" s="124" t="str">
        <f>F23a_F23b_Trimestres17_16_15!O192</f>
        <v>Secretaría de Administración</v>
      </c>
      <c r="K130" s="124" t="s">
        <v>88</v>
      </c>
      <c r="L130" s="124" t="s">
        <v>81</v>
      </c>
      <c r="M130" s="124" t="s">
        <v>90</v>
      </c>
      <c r="N130" s="124" t="s">
        <v>81</v>
      </c>
      <c r="O130" s="124" t="s">
        <v>91</v>
      </c>
      <c r="P130" s="124" t="s">
        <v>82</v>
      </c>
      <c r="Q130" s="124" t="s">
        <v>92</v>
      </c>
      <c r="R130" s="124" t="str">
        <f>F23a_F23b_Trimestres17_16_15!Y192</f>
        <v>N/D</v>
      </c>
      <c r="S130" s="124" t="str">
        <f t="shared" si="6"/>
        <v>N/D</v>
      </c>
      <c r="T130" s="19" t="str">
        <f>F23a_F23b_Trimestres17_16_15!AG192</f>
        <v>Amplia Cobertura Mediática en el Municipio</v>
      </c>
      <c r="U130" s="23" t="str">
        <f t="shared" si="7"/>
        <v>Sin Competencia del Municipio</v>
      </c>
      <c r="V130" s="124" t="s">
        <v>93</v>
      </c>
      <c r="W130" s="43">
        <f>F23a_F23b_Trimestres17_16_15!R192</f>
        <v>42736</v>
      </c>
      <c r="X130" s="43">
        <f>F23a_F23b_Trimestres17_16_15!S192</f>
        <v>42766</v>
      </c>
      <c r="Y130" s="44">
        <f>F23a_F23b_Trimestres17_16_15!M192</f>
        <v>20000</v>
      </c>
      <c r="Z130" s="44">
        <f>F23a_F23b_Trimestres17_16_15!AM192</f>
        <v>20000</v>
      </c>
      <c r="AA130" s="23" t="str">
        <f>F23a_F23b_Trimestres17_16_15!BA192</f>
        <v>15AE65209CDD</v>
      </c>
      <c r="AB130" s="124" t="s">
        <v>674</v>
      </c>
    </row>
    <row r="131" spans="2:28" s="78" customFormat="1" ht="31.5" x14ac:dyDescent="0.25">
      <c r="B131" s="124">
        <f>F23a_F23b_Trimestres17_16_15!B193</f>
        <v>2017</v>
      </c>
      <c r="C131" s="124" t="s">
        <v>676</v>
      </c>
      <c r="D131" s="124" t="s">
        <v>87</v>
      </c>
      <c r="E131" s="23" t="s">
        <v>234</v>
      </c>
      <c r="F131" s="124" t="s">
        <v>143</v>
      </c>
      <c r="G131" s="124" t="s">
        <v>144</v>
      </c>
      <c r="H131" s="124" t="str">
        <f>F23a_F23b_Trimestres17_16_15!AJ193</f>
        <v>Servicio de Difusión de la Campaña de "Predial y Descuentos 2017"</v>
      </c>
      <c r="I131" s="124" t="str">
        <f>F23a_F23b_Trimestres17_16_15!N193</f>
        <v>SA/DCS/S/031/2017</v>
      </c>
      <c r="J131" s="124" t="str">
        <f>F23a_F23b_Trimestres17_16_15!O193</f>
        <v>Secretaría de Administración</v>
      </c>
      <c r="K131" s="124" t="s">
        <v>88</v>
      </c>
      <c r="L131" s="124" t="s">
        <v>81</v>
      </c>
      <c r="M131" s="124" t="s">
        <v>90</v>
      </c>
      <c r="N131" s="124" t="s">
        <v>81</v>
      </c>
      <c r="O131" s="124" t="s">
        <v>91</v>
      </c>
      <c r="P131" s="124" t="s">
        <v>82</v>
      </c>
      <c r="Q131" s="124" t="s">
        <v>92</v>
      </c>
      <c r="R131" s="124" t="str">
        <f>F23a_F23b_Trimestres17_16_15!Y193</f>
        <v>N/D</v>
      </c>
      <c r="S131" s="124" t="str">
        <f t="shared" si="6"/>
        <v>N/D</v>
      </c>
      <c r="T131" s="19" t="str">
        <f>F23a_F23b_Trimestres17_16_15!AG193</f>
        <v>Amplia Cobertura Mediática en el Municipio</v>
      </c>
      <c r="U131" s="23" t="str">
        <f t="shared" si="7"/>
        <v>Sin Competencia del Municipio</v>
      </c>
      <c r="V131" s="124" t="s">
        <v>93</v>
      </c>
      <c r="W131" s="43">
        <f>F23a_F23b_Trimestres17_16_15!R193</f>
        <v>42736</v>
      </c>
      <c r="X131" s="43">
        <f>F23a_F23b_Trimestres17_16_15!S193</f>
        <v>42766</v>
      </c>
      <c r="Y131" s="44">
        <f>F23a_F23b_Trimestres17_16_15!M193</f>
        <v>10000</v>
      </c>
      <c r="Z131" s="44">
        <f>F23a_F23b_Trimestres17_16_15!AM193</f>
        <v>10000</v>
      </c>
      <c r="AA131" s="23">
        <f>F23a_F23b_Trimestres17_16_15!BA193</f>
        <v>266</v>
      </c>
      <c r="AB131" s="124" t="s">
        <v>674</v>
      </c>
    </row>
    <row r="132" spans="2:28" s="78" customFormat="1" ht="31.5" x14ac:dyDescent="0.25">
      <c r="B132" s="124">
        <f>F23a_F23b_Trimestres17_16_15!B194</f>
        <v>2017</v>
      </c>
      <c r="C132" s="124" t="s">
        <v>676</v>
      </c>
      <c r="D132" s="124" t="s">
        <v>87</v>
      </c>
      <c r="E132" s="23" t="s">
        <v>234</v>
      </c>
      <c r="F132" s="124" t="s">
        <v>143</v>
      </c>
      <c r="G132" s="124" t="s">
        <v>144</v>
      </c>
      <c r="H132" s="124" t="str">
        <f>F23a_F23b_Trimestres17_16_15!AJ194</f>
        <v>Servicio de Difusión de la Campaña de "Predial y Descuentos 2017"</v>
      </c>
      <c r="I132" s="124" t="str">
        <f>F23a_F23b_Trimestres17_16_15!N194</f>
        <v>SA/DCS/S/032/2017</v>
      </c>
      <c r="J132" s="124" t="str">
        <f>F23a_F23b_Trimestres17_16_15!O194</f>
        <v>Secretaría de Administración</v>
      </c>
      <c r="K132" s="124" t="s">
        <v>88</v>
      </c>
      <c r="L132" s="124" t="s">
        <v>81</v>
      </c>
      <c r="M132" s="124" t="s">
        <v>90</v>
      </c>
      <c r="N132" s="124" t="s">
        <v>81</v>
      </c>
      <c r="O132" s="124" t="s">
        <v>91</v>
      </c>
      <c r="P132" s="124" t="s">
        <v>82</v>
      </c>
      <c r="Q132" s="124" t="s">
        <v>92</v>
      </c>
      <c r="R132" s="124" t="str">
        <f>F23a_F23b_Trimestres17_16_15!Y194</f>
        <v>N/D</v>
      </c>
      <c r="S132" s="124" t="str">
        <f t="shared" si="6"/>
        <v>N/D</v>
      </c>
      <c r="T132" s="19" t="str">
        <f>F23a_F23b_Trimestres17_16_15!AG194</f>
        <v>Amplia Cobertura Mediática en el Municipio</v>
      </c>
      <c r="U132" s="23" t="str">
        <f t="shared" si="7"/>
        <v>Sin Competencia del Municipio</v>
      </c>
      <c r="V132" s="124" t="s">
        <v>93</v>
      </c>
      <c r="W132" s="43">
        <f>F23a_F23b_Trimestres17_16_15!R194</f>
        <v>42736</v>
      </c>
      <c r="X132" s="43">
        <f>F23a_F23b_Trimestres17_16_15!S194</f>
        <v>42766</v>
      </c>
      <c r="Y132" s="44">
        <f>F23a_F23b_Trimestres17_16_15!M194</f>
        <v>30000</v>
      </c>
      <c r="Z132" s="44">
        <f>F23a_F23b_Trimestres17_16_15!AM194</f>
        <v>30000</v>
      </c>
      <c r="AA132" s="23" t="str">
        <f>F23a_F23b_Trimestres17_16_15!BA194</f>
        <v>B 75</v>
      </c>
      <c r="AB132" s="124" t="s">
        <v>674</v>
      </c>
    </row>
    <row r="133" spans="2:28" s="78" customFormat="1" ht="31.5" x14ac:dyDescent="0.25">
      <c r="B133" s="124">
        <f>F23a_F23b_Trimestres17_16_15!B195</f>
        <v>2017</v>
      </c>
      <c r="C133" s="124" t="s">
        <v>676</v>
      </c>
      <c r="D133" s="124" t="s">
        <v>87</v>
      </c>
      <c r="E133" s="23" t="s">
        <v>234</v>
      </c>
      <c r="F133" s="124" t="s">
        <v>143</v>
      </c>
      <c r="G133" s="124" t="s">
        <v>144</v>
      </c>
      <c r="H133" s="124" t="str">
        <f>F23a_F23b_Trimestres17_16_15!AJ195</f>
        <v>Servicio de Difusión de la Campaña de "Predial y Descuentos 2017"</v>
      </c>
      <c r="I133" s="124" t="str">
        <f>F23a_F23b_Trimestres17_16_15!N195</f>
        <v>SA/DCS/S/025/2017</v>
      </c>
      <c r="J133" s="124" t="str">
        <f>F23a_F23b_Trimestres17_16_15!O195</f>
        <v>Secretaría de Administración</v>
      </c>
      <c r="K133" s="124" t="s">
        <v>88</v>
      </c>
      <c r="L133" s="124" t="s">
        <v>81</v>
      </c>
      <c r="M133" s="124" t="s">
        <v>90</v>
      </c>
      <c r="N133" s="124" t="s">
        <v>81</v>
      </c>
      <c r="O133" s="124" t="s">
        <v>91</v>
      </c>
      <c r="P133" s="124" t="s">
        <v>82</v>
      </c>
      <c r="Q133" s="124" t="s">
        <v>92</v>
      </c>
      <c r="R133" s="124" t="str">
        <f>F23a_F23b_Trimestres17_16_15!Y195</f>
        <v>N/D</v>
      </c>
      <c r="S133" s="124" t="str">
        <f t="shared" si="6"/>
        <v>N/D</v>
      </c>
      <c r="T133" s="19" t="str">
        <f>F23a_F23b_Trimestres17_16_15!AG195</f>
        <v>Amplia Cobertura Mediática en el Municipio</v>
      </c>
      <c r="U133" s="23" t="str">
        <f t="shared" si="7"/>
        <v>Sin Competencia del Municipio</v>
      </c>
      <c r="V133" s="124" t="s">
        <v>93</v>
      </c>
      <c r="W133" s="43">
        <f>F23a_F23b_Trimestres17_16_15!R195</f>
        <v>42736</v>
      </c>
      <c r="X133" s="43">
        <f>F23a_F23b_Trimestres17_16_15!S195</f>
        <v>42766</v>
      </c>
      <c r="Y133" s="44">
        <f>F23a_F23b_Trimestres17_16_15!M195</f>
        <v>19000</v>
      </c>
      <c r="Z133" s="44">
        <f>F23a_F23b_Trimestres17_16_15!AM195</f>
        <v>19000</v>
      </c>
      <c r="AA133" s="23" t="str">
        <f>F23a_F23b_Trimestres17_16_15!BA195</f>
        <v>A 357</v>
      </c>
      <c r="AB133" s="124" t="s">
        <v>674</v>
      </c>
    </row>
    <row r="134" spans="2:28" s="78" customFormat="1" ht="75" customHeight="1" x14ac:dyDescent="0.25">
      <c r="B134" s="124">
        <f>F23a_F23b_Trimestres17_16_15!B196</f>
        <v>2017</v>
      </c>
      <c r="C134" s="124" t="s">
        <v>676</v>
      </c>
      <c r="D134" s="124" t="s">
        <v>87</v>
      </c>
      <c r="E134" s="23" t="s">
        <v>234</v>
      </c>
      <c r="F134" s="124" t="s">
        <v>143</v>
      </c>
      <c r="G134" s="124" t="s">
        <v>144</v>
      </c>
      <c r="H134" s="124" t="str">
        <f>F23a_F23b_Trimestres17_16_15!AJ196</f>
        <v>Servicio de Difusión de la Campaña de "Predial y Descuentos 2017"</v>
      </c>
      <c r="I134" s="124" t="str">
        <f>F23a_F23b_Trimestres17_16_15!N196</f>
        <v>SA/DCS/S/027/2017</v>
      </c>
      <c r="J134" s="124" t="str">
        <f>F23a_F23b_Trimestres17_16_15!O196</f>
        <v>Secretaría de Administración</v>
      </c>
      <c r="K134" s="124" t="s">
        <v>88</v>
      </c>
      <c r="L134" s="124" t="s">
        <v>81</v>
      </c>
      <c r="M134" s="124" t="s">
        <v>90</v>
      </c>
      <c r="N134" s="124" t="s">
        <v>81</v>
      </c>
      <c r="O134" s="124" t="s">
        <v>91</v>
      </c>
      <c r="P134" s="124" t="s">
        <v>82</v>
      </c>
      <c r="Q134" s="124" t="s">
        <v>92</v>
      </c>
      <c r="R134" s="124" t="str">
        <f>F23a_F23b_Trimestres17_16_15!Y196</f>
        <v>N/D</v>
      </c>
      <c r="S134" s="124" t="str">
        <f t="shared" si="6"/>
        <v>N/D</v>
      </c>
      <c r="T134" s="19" t="str">
        <f>F23a_F23b_Trimestres17_16_15!AG196</f>
        <v>Amplia Cobertura Mediática en el Municipio</v>
      </c>
      <c r="U134" s="23" t="str">
        <f t="shared" si="7"/>
        <v>Sin Competencia del Municipio</v>
      </c>
      <c r="V134" s="124" t="s">
        <v>93</v>
      </c>
      <c r="W134" s="43">
        <f>F23a_F23b_Trimestres17_16_15!R196</f>
        <v>42736</v>
      </c>
      <c r="X134" s="43">
        <f>F23a_F23b_Trimestres17_16_15!S196</f>
        <v>42766</v>
      </c>
      <c r="Y134" s="44">
        <f>F23a_F23b_Trimestres17_16_15!M196</f>
        <v>10000</v>
      </c>
      <c r="Z134" s="44">
        <f>F23a_F23b_Trimestres17_16_15!AM196</f>
        <v>10000</v>
      </c>
      <c r="AA134" s="23">
        <f>F23a_F23b_Trimestres17_16_15!BA196</f>
        <v>157</v>
      </c>
      <c r="AB134" s="124" t="s">
        <v>674</v>
      </c>
    </row>
    <row r="135" spans="2:28" s="78" customFormat="1" ht="31.5" x14ac:dyDescent="0.25">
      <c r="B135" s="124">
        <f>F23a_F23b_Trimestres17_16_15!B197</f>
        <v>2017</v>
      </c>
      <c r="C135" s="124" t="s">
        <v>676</v>
      </c>
      <c r="D135" s="124" t="s">
        <v>87</v>
      </c>
      <c r="E135" s="23" t="s">
        <v>234</v>
      </c>
      <c r="F135" s="124" t="s">
        <v>99</v>
      </c>
      <c r="G135" s="124" t="s">
        <v>99</v>
      </c>
      <c r="H135" s="124" t="str">
        <f>F23a_F23b_Trimestres17_16_15!AJ197</f>
        <v>Servicio de Difusión de la Campaña de "Predial y Descuentos 2017"</v>
      </c>
      <c r="I135" s="124" t="str">
        <f>F23a_F23b_Trimestres17_16_15!N197</f>
        <v>SA/DCS/S/029/2017</v>
      </c>
      <c r="J135" s="124" t="str">
        <f>F23a_F23b_Trimestres17_16_15!O197</f>
        <v>Secretaría de Administración</v>
      </c>
      <c r="K135" s="124" t="s">
        <v>88</v>
      </c>
      <c r="L135" s="124" t="s">
        <v>81</v>
      </c>
      <c r="M135" s="124" t="s">
        <v>90</v>
      </c>
      <c r="N135" s="124" t="s">
        <v>81</v>
      </c>
      <c r="O135" s="124" t="s">
        <v>91</v>
      </c>
      <c r="P135" s="124" t="s">
        <v>82</v>
      </c>
      <c r="Q135" s="124" t="s">
        <v>92</v>
      </c>
      <c r="R135" s="124" t="str">
        <f>F23a_F23b_Trimestres17_16_15!Y197</f>
        <v>N/D</v>
      </c>
      <c r="S135" s="124" t="str">
        <f t="shared" si="6"/>
        <v>N/D</v>
      </c>
      <c r="T135" s="19" t="str">
        <f>F23a_F23b_Trimestres17_16_15!AG197</f>
        <v>Amplia Cobertura Mediática en el Municipio</v>
      </c>
      <c r="U135" s="23" t="str">
        <f t="shared" si="7"/>
        <v>Sin Competencia del Municipio</v>
      </c>
      <c r="V135" s="124" t="s">
        <v>93</v>
      </c>
      <c r="W135" s="43">
        <f>F23a_F23b_Trimestres17_16_15!R197</f>
        <v>42736</v>
      </c>
      <c r="X135" s="43">
        <f>F23a_F23b_Trimestres17_16_15!S197</f>
        <v>42794</v>
      </c>
      <c r="Y135" s="44">
        <f>F23a_F23b_Trimestres17_16_15!M197</f>
        <v>15000.01</v>
      </c>
      <c r="Z135" s="44">
        <f>F23a_F23b_Trimestres17_16_15!AM197</f>
        <v>15000.01</v>
      </c>
      <c r="AA135" s="23">
        <f>F23a_F23b_Trimestres17_16_15!BA197</f>
        <v>313</v>
      </c>
      <c r="AB135" s="124" t="s">
        <v>674</v>
      </c>
    </row>
    <row r="136" spans="2:28" s="78" customFormat="1" ht="80.25" customHeight="1" x14ac:dyDescent="0.25">
      <c r="B136" s="124">
        <f>F23a_F23b_Trimestres17_16_15!B198</f>
        <v>2017</v>
      </c>
      <c r="C136" s="124" t="s">
        <v>676</v>
      </c>
      <c r="D136" s="124" t="s">
        <v>87</v>
      </c>
      <c r="E136" s="23" t="s">
        <v>234</v>
      </c>
      <c r="F136" s="124" t="s">
        <v>540</v>
      </c>
      <c r="G136" s="124" t="s">
        <v>541</v>
      </c>
      <c r="H136" s="124" t="str">
        <f>F23a_F23b_Trimestres17_16_15!AJ198</f>
        <v>Servicio de Difusión de la Campaña de "Predial y Descuentos 2017"</v>
      </c>
      <c r="I136" s="124" t="str">
        <f>F23a_F23b_Trimestres17_16_15!N198</f>
        <v>SA/DCS/S/028/2017</v>
      </c>
      <c r="J136" s="124" t="str">
        <f>F23a_F23b_Trimestres17_16_15!O198</f>
        <v>Secretaría de Administración</v>
      </c>
      <c r="K136" s="124" t="s">
        <v>88</v>
      </c>
      <c r="L136" s="124" t="s">
        <v>81</v>
      </c>
      <c r="M136" s="124" t="s">
        <v>90</v>
      </c>
      <c r="N136" s="124" t="s">
        <v>81</v>
      </c>
      <c r="O136" s="124" t="s">
        <v>91</v>
      </c>
      <c r="P136" s="124" t="s">
        <v>82</v>
      </c>
      <c r="Q136" s="124" t="s">
        <v>92</v>
      </c>
      <c r="R136" s="124" t="str">
        <f>F23a_F23b_Trimestres17_16_15!Y198</f>
        <v>Editorial Acueducto S.A de C.V</v>
      </c>
      <c r="S136" s="124" t="str">
        <f t="shared" si="6"/>
        <v>Editorial Acueducto S.A de C.V</v>
      </c>
      <c r="T136" s="19" t="str">
        <f>F23a_F23b_Trimestres17_16_15!AG198</f>
        <v>Amplia Cobertura Mediática en el Municipio</v>
      </c>
      <c r="U136" s="23" t="str">
        <f t="shared" si="7"/>
        <v>Sin Competencia del Municipio</v>
      </c>
      <c r="V136" s="124" t="s">
        <v>93</v>
      </c>
      <c r="W136" s="43">
        <f>F23a_F23b_Trimestres17_16_15!R198</f>
        <v>42736</v>
      </c>
      <c r="X136" s="43">
        <f>F23a_F23b_Trimestres17_16_15!S198</f>
        <v>42766</v>
      </c>
      <c r="Y136" s="44">
        <f>F23a_F23b_Trimestres17_16_15!M198</f>
        <v>17400</v>
      </c>
      <c r="Z136" s="44">
        <f>F23a_F23b_Trimestres17_16_15!AM198</f>
        <v>17400</v>
      </c>
      <c r="AA136" s="23" t="str">
        <f>F23a_F23b_Trimestres17_16_15!BA198</f>
        <v>A 1426</v>
      </c>
      <c r="AB136" s="124" t="s">
        <v>674</v>
      </c>
    </row>
    <row r="137" spans="2:28" s="78" customFormat="1" ht="31.5" x14ac:dyDescent="0.25">
      <c r="B137" s="124">
        <f>F23a_F23b_Trimestres17_16_15!B199</f>
        <v>2017</v>
      </c>
      <c r="C137" s="124" t="s">
        <v>676</v>
      </c>
      <c r="D137" s="124" t="s">
        <v>87</v>
      </c>
      <c r="E137" s="23" t="s">
        <v>234</v>
      </c>
      <c r="F137" s="124" t="s">
        <v>143</v>
      </c>
      <c r="G137" s="124" t="s">
        <v>144</v>
      </c>
      <c r="H137" s="124" t="str">
        <f>F23a_F23b_Trimestres17_16_15!AJ199</f>
        <v>Servicio de Manejo de Redes Sociales Institucionales durante el mes de Enero de 2017</v>
      </c>
      <c r="I137" s="124" t="str">
        <f>F23a_F23b_Trimestres17_16_15!N199</f>
        <v>SA/DCS/S/040/2017 B</v>
      </c>
      <c r="J137" s="124" t="str">
        <f>F23a_F23b_Trimestres17_16_15!O199</f>
        <v>Secretaría de Administración</v>
      </c>
      <c r="K137" s="124" t="s">
        <v>88</v>
      </c>
      <c r="L137" s="124" t="s">
        <v>81</v>
      </c>
      <c r="M137" s="124" t="s">
        <v>90</v>
      </c>
      <c r="N137" s="124" t="s">
        <v>81</v>
      </c>
      <c r="O137" s="124" t="s">
        <v>91</v>
      </c>
      <c r="P137" s="124" t="s">
        <v>82</v>
      </c>
      <c r="Q137" s="124" t="s">
        <v>92</v>
      </c>
      <c r="R137" s="124" t="str">
        <f>F23a_F23b_Trimestres17_16_15!Y199</f>
        <v>Secuencia Estratégica S.A de C.V</v>
      </c>
      <c r="S137" s="124" t="str">
        <f t="shared" si="6"/>
        <v>Secuencia Estratégica S.A de C.V</v>
      </c>
      <c r="T137" s="19" t="str">
        <f>F23a_F23b_Trimestres17_16_15!AG199</f>
        <v>Amplia Cobertura Mediática en el Municipio</v>
      </c>
      <c r="U137" s="23" t="str">
        <f t="shared" si="7"/>
        <v>Sin Competencia del Municipio</v>
      </c>
      <c r="V137" s="124" t="s">
        <v>93</v>
      </c>
      <c r="W137" s="43">
        <f>F23a_F23b_Trimestres17_16_15!R199</f>
        <v>42736</v>
      </c>
      <c r="X137" s="43">
        <f>F23a_F23b_Trimestres17_16_15!S199</f>
        <v>42766</v>
      </c>
      <c r="Y137" s="44">
        <f>F23a_F23b_Trimestres17_16_15!M199</f>
        <v>170000</v>
      </c>
      <c r="Z137" s="44">
        <f>F23a_F23b_Trimestres17_16_15!AM199</f>
        <v>170000</v>
      </c>
      <c r="AA137" s="23">
        <f>F23a_F23b_Trimestres17_16_15!BA199</f>
        <v>473</v>
      </c>
      <c r="AB137" s="124" t="s">
        <v>674</v>
      </c>
    </row>
    <row r="138" spans="2:28" s="78" customFormat="1" ht="66" customHeight="1" x14ac:dyDescent="0.25">
      <c r="B138" s="124">
        <f>F23a_F23b_Trimestres17_16_15!B200</f>
        <v>2017</v>
      </c>
      <c r="C138" s="124" t="s">
        <v>676</v>
      </c>
      <c r="D138" s="124" t="s">
        <v>87</v>
      </c>
      <c r="E138" s="23" t="s">
        <v>234</v>
      </c>
      <c r="F138" s="124" t="s">
        <v>143</v>
      </c>
      <c r="G138" s="124" t="s">
        <v>144</v>
      </c>
      <c r="H138" s="124" t="str">
        <f>F23a_F23b_Trimestres17_16_15!AJ200</f>
        <v>Servicio de Difusión de la Campaña de "Predial y Descuentos 2017"</v>
      </c>
      <c r="I138" s="124" t="str">
        <f>F23a_F23b_Trimestres17_16_15!N200</f>
        <v>SA/DCS/S/043/2017</v>
      </c>
      <c r="J138" s="124" t="str">
        <f>F23a_F23b_Trimestres17_16_15!O200</f>
        <v>Secretaría de Administración</v>
      </c>
      <c r="K138" s="124" t="s">
        <v>88</v>
      </c>
      <c r="L138" s="124" t="s">
        <v>81</v>
      </c>
      <c r="M138" s="124" t="s">
        <v>90</v>
      </c>
      <c r="N138" s="124" t="s">
        <v>81</v>
      </c>
      <c r="O138" s="124" t="s">
        <v>91</v>
      </c>
      <c r="P138" s="124" t="s">
        <v>82</v>
      </c>
      <c r="Q138" s="124" t="s">
        <v>92</v>
      </c>
      <c r="R138" s="124" t="str">
        <f>F23a_F23b_Trimestres17_16_15!Y200</f>
        <v>N/D</v>
      </c>
      <c r="S138" s="124" t="str">
        <f t="shared" ref="S138:S169" si="8">R138</f>
        <v>N/D</v>
      </c>
      <c r="T138" s="19" t="str">
        <f>F23a_F23b_Trimestres17_16_15!AG200</f>
        <v>Amplia Cobertura Mediática en el Municipio</v>
      </c>
      <c r="U138" s="23" t="str">
        <f t="shared" ref="U138:U169" si="9">E138</f>
        <v>Sin Competencia del Municipio</v>
      </c>
      <c r="V138" s="124" t="s">
        <v>93</v>
      </c>
      <c r="W138" s="43">
        <f>F23a_F23b_Trimestres17_16_15!R200</f>
        <v>42736</v>
      </c>
      <c r="X138" s="43">
        <f>F23a_F23b_Trimestres17_16_15!S200</f>
        <v>42766</v>
      </c>
      <c r="Y138" s="44">
        <f>F23a_F23b_Trimestres17_16_15!M200</f>
        <v>19000</v>
      </c>
      <c r="Z138" s="44">
        <f>F23a_F23b_Trimestres17_16_15!AM200</f>
        <v>19000</v>
      </c>
      <c r="AA138" s="23" t="str">
        <f>F23a_F23b_Trimestres17_16_15!BA200</f>
        <v>B714E2029B7E</v>
      </c>
      <c r="AB138" s="124" t="s">
        <v>674</v>
      </c>
    </row>
    <row r="139" spans="2:28" s="78" customFormat="1" ht="99.75" customHeight="1" x14ac:dyDescent="0.25">
      <c r="B139" s="124">
        <f>F23a_F23b_Trimestres17_16_15!B201</f>
        <v>2017</v>
      </c>
      <c r="C139" s="124" t="s">
        <v>676</v>
      </c>
      <c r="D139" s="124" t="s">
        <v>87</v>
      </c>
      <c r="E139" s="23" t="s">
        <v>234</v>
      </c>
      <c r="F139" s="124" t="s">
        <v>99</v>
      </c>
      <c r="G139" s="124" t="s">
        <v>99</v>
      </c>
      <c r="H139" s="124" t="str">
        <f>F23a_F23b_Trimestres17_16_15!AJ201</f>
        <v>Servicio de Difusión de la Campaña de "Predial y Descuentos 2017"</v>
      </c>
      <c r="I139" s="124" t="str">
        <f>F23a_F23b_Trimestres17_16_15!N201</f>
        <v>SA/DCS/S/041/2017 B</v>
      </c>
      <c r="J139" s="124" t="str">
        <f>F23a_F23b_Trimestres17_16_15!O201</f>
        <v>Secretaría de Administración</v>
      </c>
      <c r="K139" s="124" t="s">
        <v>88</v>
      </c>
      <c r="L139" s="124" t="s">
        <v>81</v>
      </c>
      <c r="M139" s="124" t="s">
        <v>90</v>
      </c>
      <c r="N139" s="124" t="s">
        <v>81</v>
      </c>
      <c r="O139" s="124" t="s">
        <v>91</v>
      </c>
      <c r="P139" s="124" t="s">
        <v>82</v>
      </c>
      <c r="Q139" s="124" t="s">
        <v>92</v>
      </c>
      <c r="R139" s="124" t="str">
        <f>F23a_F23b_Trimestres17_16_15!Y201</f>
        <v>N/D</v>
      </c>
      <c r="S139" s="124" t="str">
        <f t="shared" si="8"/>
        <v>N/D</v>
      </c>
      <c r="T139" s="19" t="str">
        <f>F23a_F23b_Trimestres17_16_15!AG201</f>
        <v>Amplia Cobertura Mediática en el Municipio</v>
      </c>
      <c r="U139" s="23" t="str">
        <f t="shared" si="9"/>
        <v>Sin Competencia del Municipio</v>
      </c>
      <c r="V139" s="124" t="s">
        <v>93</v>
      </c>
      <c r="W139" s="43">
        <f>F23a_F23b_Trimestres17_16_15!R201</f>
        <v>42736</v>
      </c>
      <c r="X139" s="43">
        <f>F23a_F23b_Trimestres17_16_15!S201</f>
        <v>42766</v>
      </c>
      <c r="Y139" s="44">
        <f>F23a_F23b_Trimestres17_16_15!M201</f>
        <v>9000</v>
      </c>
      <c r="Z139" s="44">
        <f>F23a_F23b_Trimestres17_16_15!AM201</f>
        <v>9000</v>
      </c>
      <c r="AA139" s="23" t="str">
        <f>F23a_F23b_Trimestres17_16_15!BA201</f>
        <v>1DDA2C649F70</v>
      </c>
      <c r="AB139" s="124" t="s">
        <v>674</v>
      </c>
    </row>
    <row r="140" spans="2:28" s="78" customFormat="1" ht="31.5" x14ac:dyDescent="0.25">
      <c r="B140" s="124">
        <f>F23a_F23b_Trimestres17_16_15!B202</f>
        <v>2017</v>
      </c>
      <c r="C140" s="124" t="s">
        <v>676</v>
      </c>
      <c r="D140" s="124" t="s">
        <v>87</v>
      </c>
      <c r="E140" s="23" t="s">
        <v>234</v>
      </c>
      <c r="F140" s="124" t="s">
        <v>143</v>
      </c>
      <c r="G140" s="124" t="s">
        <v>144</v>
      </c>
      <c r="H140" s="124" t="str">
        <f>F23a_F23b_Trimestres17_16_15!AJ202</f>
        <v>Difusión de Campaña "Sigue en el Juego" por medio de transmisión de Spots publicitarios en medio televisivo.</v>
      </c>
      <c r="I140" s="124" t="str">
        <f>F23a_F23b_Trimestres17_16_15!N202</f>
        <v>SA/DCS/S/042/2017 B</v>
      </c>
      <c r="J140" s="124" t="str">
        <f>F23a_F23b_Trimestres17_16_15!O202</f>
        <v>Secretaría de Administración</v>
      </c>
      <c r="K140" s="124" t="s">
        <v>88</v>
      </c>
      <c r="L140" s="124" t="s">
        <v>81</v>
      </c>
      <c r="M140" s="124" t="s">
        <v>90</v>
      </c>
      <c r="N140" s="124" t="s">
        <v>81</v>
      </c>
      <c r="O140" s="124" t="s">
        <v>91</v>
      </c>
      <c r="P140" s="124" t="s">
        <v>82</v>
      </c>
      <c r="Q140" s="124" t="s">
        <v>92</v>
      </c>
      <c r="R140" s="124" t="str">
        <f>F23a_F23b_Trimestres17_16_15!Y202</f>
        <v>TV Azteca S.A.B de C.V</v>
      </c>
      <c r="S140" s="124" t="str">
        <f t="shared" si="8"/>
        <v>TV Azteca S.A.B de C.V</v>
      </c>
      <c r="T140" s="19" t="str">
        <f>F23a_F23b_Trimestres17_16_15!AG202</f>
        <v>Amplia Cobertura Mediática en el Municipio</v>
      </c>
      <c r="U140" s="23" t="str">
        <f t="shared" si="9"/>
        <v>Sin Competencia del Municipio</v>
      </c>
      <c r="V140" s="124" t="s">
        <v>93</v>
      </c>
      <c r="W140" s="43">
        <f>F23a_F23b_Trimestres17_16_15!R202</f>
        <v>42767</v>
      </c>
      <c r="X140" s="43">
        <f>F23a_F23b_Trimestres17_16_15!S202</f>
        <v>42794</v>
      </c>
      <c r="Y140" s="44">
        <f>F23a_F23b_Trimestres17_16_15!M202</f>
        <v>93000</v>
      </c>
      <c r="Z140" s="44">
        <f>F23a_F23b_Trimestres17_16_15!AM202</f>
        <v>93000</v>
      </c>
      <c r="AA140" s="23" t="str">
        <f>F23a_F23b_Trimestres17_16_15!BA202</f>
        <v xml:space="preserve">EW 2966
</v>
      </c>
      <c r="AB140" s="124" t="s">
        <v>674</v>
      </c>
    </row>
    <row r="141" spans="2:28" s="78" customFormat="1" ht="52.5" x14ac:dyDescent="0.25">
      <c r="B141" s="124">
        <v>2017</v>
      </c>
      <c r="C141" s="124" t="s">
        <v>676</v>
      </c>
      <c r="D141" s="124" t="s">
        <v>87</v>
      </c>
      <c r="E141" s="23" t="s">
        <v>234</v>
      </c>
      <c r="F141" s="124" t="s">
        <v>143</v>
      </c>
      <c r="G141" s="124" t="s">
        <v>144</v>
      </c>
      <c r="H141" s="124" t="str">
        <f>F23a_F23b_Trimestres17_16_15!AJ203</f>
        <v>Servicios de Difusión del quehacer del H. Ayuntamiento de Morelia y de los bienes y servicios públicos que prestan las diferentes dependencias que lo conforman</v>
      </c>
      <c r="I141" s="124" t="str">
        <f>F23a_F23b_Trimestres17_16_15!N203</f>
        <v>SA/DCS/S/048/2017</v>
      </c>
      <c r="J141" s="124" t="str">
        <f>F23a_F23b_Trimestres17_16_15!O203</f>
        <v>Secretaría de Administración</v>
      </c>
      <c r="K141" s="124" t="s">
        <v>88</v>
      </c>
      <c r="L141" s="124" t="s">
        <v>81</v>
      </c>
      <c r="M141" s="124" t="s">
        <v>90</v>
      </c>
      <c r="N141" s="124" t="s">
        <v>81</v>
      </c>
      <c r="O141" s="124" t="s">
        <v>91</v>
      </c>
      <c r="P141" s="124" t="s">
        <v>82</v>
      </c>
      <c r="Q141" s="124" t="s">
        <v>92</v>
      </c>
      <c r="R141" s="124" t="str">
        <f>F23a_F23b_Trimestres17_16_15!Y203</f>
        <v>N/D</v>
      </c>
      <c r="S141" s="124" t="str">
        <f t="shared" si="8"/>
        <v>N/D</v>
      </c>
      <c r="T141" s="19" t="str">
        <f>F23a_F23b_Trimestres17_16_15!AG203</f>
        <v>Amplia Cobertura Mediática en el Municipio</v>
      </c>
      <c r="U141" s="23" t="str">
        <f t="shared" si="9"/>
        <v>Sin Competencia del Municipio</v>
      </c>
      <c r="V141" s="124" t="s">
        <v>93</v>
      </c>
      <c r="W141" s="45">
        <f>F23a_F23b_Trimestres17_16_15!R203</f>
        <v>42736</v>
      </c>
      <c r="X141" s="45">
        <f>F23a_F23b_Trimestres17_16_15!S203</f>
        <v>42766</v>
      </c>
      <c r="Y141" s="44">
        <f>F23a_F23b_Trimestres17_16_15!M203</f>
        <v>11000</v>
      </c>
      <c r="Z141" s="44">
        <f>F23a_F23b_Trimestres17_16_15!AM203</f>
        <v>11000</v>
      </c>
      <c r="AA141" s="23">
        <f>F23a_F23b_Trimestres17_16_15!BA203</f>
        <v>247</v>
      </c>
      <c r="AB141" s="124" t="s">
        <v>674</v>
      </c>
    </row>
    <row r="142" spans="2:28" s="78" customFormat="1" ht="73.5" x14ac:dyDescent="0.25">
      <c r="B142" s="124">
        <f>F23a_F23b_Trimestres17_16_15!B204</f>
        <v>2017</v>
      </c>
      <c r="C142" s="124" t="s">
        <v>676</v>
      </c>
      <c r="D142" s="124" t="s">
        <v>87</v>
      </c>
      <c r="E142" s="23" t="s">
        <v>234</v>
      </c>
      <c r="F142" s="124" t="s">
        <v>143</v>
      </c>
      <c r="G142" s="124" t="s">
        <v>144</v>
      </c>
      <c r="H142" s="124" t="str">
        <f>F23a_F23b_Trimestres17_16_15!AJ204</f>
        <v>Servicio de Difusión de Mensajes Sobre Actividades, Programas y Campañas del mes de Febrero y Banner de las Campañas "Estamos Construyendo Obras como Nunca", "Fortalecimiento de la Policía Municipal" y "Reclutamiento de a Policía de Morelia" (Respuesta).</v>
      </c>
      <c r="I142" s="124" t="str">
        <f>F23a_F23b_Trimestres17_16_15!N204</f>
        <v>SA/DCS/S/116/2017</v>
      </c>
      <c r="J142" s="124" t="str">
        <f>F23a_F23b_Trimestres17_16_15!O204</f>
        <v>Secretaría de Administración</v>
      </c>
      <c r="K142" s="124" t="s">
        <v>88</v>
      </c>
      <c r="L142" s="124" t="s">
        <v>81</v>
      </c>
      <c r="M142" s="124" t="s">
        <v>90</v>
      </c>
      <c r="N142" s="124" t="s">
        <v>81</v>
      </c>
      <c r="O142" s="124" t="s">
        <v>91</v>
      </c>
      <c r="P142" s="124" t="s">
        <v>82</v>
      </c>
      <c r="Q142" s="124" t="s">
        <v>92</v>
      </c>
      <c r="R142" s="124" t="str">
        <f>F23a_F23b_Trimestres17_16_15!Y204</f>
        <v>N/D</v>
      </c>
      <c r="S142" s="124" t="str">
        <f t="shared" si="8"/>
        <v>N/D</v>
      </c>
      <c r="T142" s="19" t="str">
        <f>F23a_F23b_Trimestres17_16_15!AG204</f>
        <v>Amplia Cobertura Mediática en el Municipio</v>
      </c>
      <c r="U142" s="23" t="str">
        <f t="shared" si="9"/>
        <v>Sin Competencia del Municipio</v>
      </c>
      <c r="V142" s="124" t="s">
        <v>93</v>
      </c>
      <c r="W142" s="43">
        <f>F23a_F23b_Trimestres17_16_15!R204</f>
        <v>42767</v>
      </c>
      <c r="X142" s="43">
        <f>F23a_F23b_Trimestres17_16_15!S204</f>
        <v>42794</v>
      </c>
      <c r="Y142" s="44">
        <f>F23a_F23b_Trimestres17_16_15!M204</f>
        <v>360000</v>
      </c>
      <c r="Z142" s="44">
        <f>F23a_F23b_Trimestres17_16_15!AM204</f>
        <v>360000</v>
      </c>
      <c r="AA142" s="23">
        <f>F23a_F23b_Trimestres17_16_15!BA204</f>
        <v>313</v>
      </c>
      <c r="AB142" s="124" t="s">
        <v>674</v>
      </c>
    </row>
    <row r="143" spans="2:28" s="78" customFormat="1" ht="31.5" x14ac:dyDescent="0.25">
      <c r="B143" s="124">
        <f>F23a_F23b_Trimestres17_16_15!B205</f>
        <v>2017</v>
      </c>
      <c r="C143" s="124" t="s">
        <v>676</v>
      </c>
      <c r="D143" s="124" t="s">
        <v>87</v>
      </c>
      <c r="E143" s="23" t="s">
        <v>234</v>
      </c>
      <c r="F143" s="124" t="s">
        <v>143</v>
      </c>
      <c r="G143" s="124" t="s">
        <v>144</v>
      </c>
      <c r="H143" s="124" t="str">
        <f>F23a_F23b_Trimestres17_16_15!AJ205</f>
        <v>Difusión de Campaña "Predial y Descuentos 2017".</v>
      </c>
      <c r="I143" s="124" t="str">
        <f>F23a_F23b_Trimestres17_16_15!N205</f>
        <v>TMMEJ/COT/DCS/002/2017</v>
      </c>
      <c r="J143" s="124" t="str">
        <f>F23a_F23b_Trimestres17_16_15!O205</f>
        <v>Tesorería Municipal</v>
      </c>
      <c r="K143" s="124" t="s">
        <v>88</v>
      </c>
      <c r="L143" s="124" t="s">
        <v>81</v>
      </c>
      <c r="M143" s="124" t="s">
        <v>90</v>
      </c>
      <c r="N143" s="124" t="s">
        <v>81</v>
      </c>
      <c r="O143" s="124" t="s">
        <v>91</v>
      </c>
      <c r="P143" s="124" t="s">
        <v>82</v>
      </c>
      <c r="Q143" s="124" t="s">
        <v>92</v>
      </c>
      <c r="R143" s="124" t="str">
        <f>F23a_F23b_Trimestres17_16_15!Y205</f>
        <v>N/D</v>
      </c>
      <c r="S143" s="124" t="str">
        <f t="shared" si="8"/>
        <v>N/D</v>
      </c>
      <c r="T143" s="19" t="str">
        <f>F23a_F23b_Trimestres17_16_15!AG205</f>
        <v>Amplia Cobertura Mediática en el Municipio</v>
      </c>
      <c r="U143" s="23" t="str">
        <f t="shared" si="9"/>
        <v>Sin Competencia del Municipio</v>
      </c>
      <c r="V143" s="124" t="s">
        <v>93</v>
      </c>
      <c r="W143" s="43">
        <f>F23a_F23b_Trimestres17_16_15!R205</f>
        <v>42737</v>
      </c>
      <c r="X143" s="43">
        <f>F23a_F23b_Trimestres17_16_15!S205</f>
        <v>42766</v>
      </c>
      <c r="Y143" s="44">
        <f>F23a_F23b_Trimestres17_16_15!M205</f>
        <v>10000</v>
      </c>
      <c r="Z143" s="44">
        <f>F23a_F23b_Trimestres17_16_15!AM205</f>
        <v>10000</v>
      </c>
      <c r="AA143" s="23">
        <f>F23a_F23b_Trimestres17_16_15!BA205</f>
        <v>225</v>
      </c>
      <c r="AB143" s="124" t="s">
        <v>674</v>
      </c>
    </row>
    <row r="144" spans="2:28" s="78" customFormat="1" ht="31.5" x14ac:dyDescent="0.25">
      <c r="B144" s="124">
        <f>F23a_F23b_Trimestres17_16_15!B206</f>
        <v>2017</v>
      </c>
      <c r="C144" s="124" t="s">
        <v>676</v>
      </c>
      <c r="D144" s="124" t="s">
        <v>87</v>
      </c>
      <c r="E144" s="23" t="s">
        <v>234</v>
      </c>
      <c r="F144" s="124" t="s">
        <v>143</v>
      </c>
      <c r="G144" s="124" t="s">
        <v>144</v>
      </c>
      <c r="H144" s="124" t="str">
        <f>F23a_F23b_Trimestres17_16_15!AJ206</f>
        <v>Difusión de Campaña "Predial y Descuentos 2017".</v>
      </c>
      <c r="I144" s="124" t="str">
        <f>F23a_F23b_Trimestres17_16_15!N206</f>
        <v>TMMEJ/COT/DCS/004/2017</v>
      </c>
      <c r="J144" s="124" t="str">
        <f>F23a_F23b_Trimestres17_16_15!O206</f>
        <v>Tesorería Municipal</v>
      </c>
      <c r="K144" s="124" t="s">
        <v>88</v>
      </c>
      <c r="L144" s="124" t="s">
        <v>81</v>
      </c>
      <c r="M144" s="124" t="s">
        <v>90</v>
      </c>
      <c r="N144" s="124" t="s">
        <v>81</v>
      </c>
      <c r="O144" s="124" t="s">
        <v>91</v>
      </c>
      <c r="P144" s="124" t="s">
        <v>82</v>
      </c>
      <c r="Q144" s="124" t="s">
        <v>92</v>
      </c>
      <c r="R144" s="124" t="str">
        <f>F23a_F23b_Trimestres17_16_15!Y206</f>
        <v>N/D</v>
      </c>
      <c r="S144" s="124" t="str">
        <f t="shared" si="8"/>
        <v>N/D</v>
      </c>
      <c r="T144" s="19" t="str">
        <f>F23a_F23b_Trimestres17_16_15!AG206</f>
        <v>Amplia Cobertura Mediática en el Municipio</v>
      </c>
      <c r="U144" s="23" t="str">
        <f t="shared" si="9"/>
        <v>Sin Competencia del Municipio</v>
      </c>
      <c r="V144" s="124" t="s">
        <v>93</v>
      </c>
      <c r="W144" s="43">
        <f>F23a_F23b_Trimestres17_16_15!R206</f>
        <v>42737</v>
      </c>
      <c r="X144" s="43">
        <f>F23a_F23b_Trimestres17_16_15!S206</f>
        <v>42766</v>
      </c>
      <c r="Y144" s="44">
        <f>F23a_F23b_Trimestres17_16_15!M206</f>
        <v>116000</v>
      </c>
      <c r="Z144" s="44">
        <f>F23a_F23b_Trimestres17_16_15!AM206</f>
        <v>116000</v>
      </c>
      <c r="AA144" s="23">
        <f>F23a_F23b_Trimestres17_16_15!BA206</f>
        <v>2423</v>
      </c>
      <c r="AB144" s="124" t="s">
        <v>674</v>
      </c>
    </row>
    <row r="145" spans="2:28" s="78" customFormat="1" ht="31.5" x14ac:dyDescent="0.25">
      <c r="B145" s="124">
        <f>F23a_F23b_Trimestres17_16_15!B207</f>
        <v>2017</v>
      </c>
      <c r="C145" s="124" t="s">
        <v>676</v>
      </c>
      <c r="D145" s="124" t="s">
        <v>87</v>
      </c>
      <c r="E145" s="23" t="s">
        <v>234</v>
      </c>
      <c r="F145" s="124" t="s">
        <v>143</v>
      </c>
      <c r="G145" s="124" t="s">
        <v>144</v>
      </c>
      <c r="H145" s="124" t="str">
        <f>F23a_F23b_Trimestres17_16_15!AJ207</f>
        <v>Difusión de Campaña "Agua sin Aumento".</v>
      </c>
      <c r="I145" s="124" t="str">
        <f>F23a_F23b_Trimestres17_16_15!N207</f>
        <v>TMMEJ/COT/DCS/005/2017</v>
      </c>
      <c r="J145" s="124" t="str">
        <f>F23a_F23b_Trimestres17_16_15!O207</f>
        <v>Tesorería Municipal</v>
      </c>
      <c r="K145" s="124" t="s">
        <v>88</v>
      </c>
      <c r="L145" s="124" t="s">
        <v>81</v>
      </c>
      <c r="M145" s="124" t="s">
        <v>90</v>
      </c>
      <c r="N145" s="124" t="s">
        <v>81</v>
      </c>
      <c r="O145" s="124" t="s">
        <v>91</v>
      </c>
      <c r="P145" s="124" t="s">
        <v>82</v>
      </c>
      <c r="Q145" s="124" t="s">
        <v>92</v>
      </c>
      <c r="R145" s="124" t="str">
        <f>F23a_F23b_Trimestres17_16_15!Y207</f>
        <v>N/D</v>
      </c>
      <c r="S145" s="124" t="str">
        <f t="shared" si="8"/>
        <v>N/D</v>
      </c>
      <c r="T145" s="19" t="str">
        <f>F23a_F23b_Trimestres17_16_15!AG207</f>
        <v>Amplia Cobertura Mediática en el Municipio</v>
      </c>
      <c r="U145" s="23" t="str">
        <f t="shared" si="9"/>
        <v>Sin Competencia del Municipio</v>
      </c>
      <c r="V145" s="124" t="s">
        <v>93</v>
      </c>
      <c r="W145" s="43">
        <f>F23a_F23b_Trimestres17_16_15!R207</f>
        <v>42737</v>
      </c>
      <c r="X145" s="43">
        <f>F23a_F23b_Trimestres17_16_15!S207</f>
        <v>42766</v>
      </c>
      <c r="Y145" s="44">
        <f>F23a_F23b_Trimestres17_16_15!M207</f>
        <v>5000</v>
      </c>
      <c r="Z145" s="44">
        <f>F23a_F23b_Trimestres17_16_15!AM207</f>
        <v>5000</v>
      </c>
      <c r="AA145" s="23">
        <f>F23a_F23b_Trimestres17_16_15!BA207</f>
        <v>84</v>
      </c>
      <c r="AB145" s="124" t="s">
        <v>674</v>
      </c>
    </row>
    <row r="146" spans="2:28" s="78" customFormat="1" ht="31.5" x14ac:dyDescent="0.25">
      <c r="B146" s="124">
        <f>F23a_F23b_Trimestres17_16_15!B208</f>
        <v>2017</v>
      </c>
      <c r="C146" s="124" t="s">
        <v>676</v>
      </c>
      <c r="D146" s="124" t="s">
        <v>87</v>
      </c>
      <c r="E146" s="23" t="s">
        <v>234</v>
      </c>
      <c r="F146" s="124" t="s">
        <v>143</v>
      </c>
      <c r="G146" s="124" t="s">
        <v>144</v>
      </c>
      <c r="H146" s="124" t="str">
        <f>F23a_F23b_Trimestres17_16_15!AJ208</f>
        <v>Difusión de Campaña "Predial y Descuentos 2017".</v>
      </c>
      <c r="I146" s="124" t="str">
        <f>F23a_F23b_Trimestres17_16_15!N208</f>
        <v>TMMEJ/COT/DCS/006/2017</v>
      </c>
      <c r="J146" s="124" t="str">
        <f>F23a_F23b_Trimestres17_16_15!O208</f>
        <v>Tesorería Municipal</v>
      </c>
      <c r="K146" s="124" t="s">
        <v>88</v>
      </c>
      <c r="L146" s="124" t="s">
        <v>81</v>
      </c>
      <c r="M146" s="124" t="s">
        <v>90</v>
      </c>
      <c r="N146" s="124" t="s">
        <v>81</v>
      </c>
      <c r="O146" s="124" t="s">
        <v>91</v>
      </c>
      <c r="P146" s="124" t="s">
        <v>82</v>
      </c>
      <c r="Q146" s="124" t="s">
        <v>92</v>
      </c>
      <c r="R146" s="124" t="str">
        <f>F23a_F23b_Trimestres17_16_15!Y208</f>
        <v>N/D</v>
      </c>
      <c r="S146" s="124" t="str">
        <f t="shared" si="8"/>
        <v>N/D</v>
      </c>
      <c r="T146" s="19" t="str">
        <f>F23a_F23b_Trimestres17_16_15!AG208</f>
        <v>Amplia Cobertura Mediática en el Municipio</v>
      </c>
      <c r="U146" s="23" t="str">
        <f t="shared" si="9"/>
        <v>Sin Competencia del Municipio</v>
      </c>
      <c r="V146" s="124" t="s">
        <v>93</v>
      </c>
      <c r="W146" s="43">
        <f>F23a_F23b_Trimestres17_16_15!R208</f>
        <v>42737</v>
      </c>
      <c r="X146" s="43">
        <f>F23a_F23b_Trimestres17_16_15!S208</f>
        <v>42766</v>
      </c>
      <c r="Y146" s="44">
        <f>F23a_F23b_Trimestres17_16_15!M208</f>
        <v>5000</v>
      </c>
      <c r="Z146" s="44">
        <f>F23a_F23b_Trimestres17_16_15!AM208</f>
        <v>5000</v>
      </c>
      <c r="AA146" s="23">
        <f>F23a_F23b_Trimestres17_16_15!BA208</f>
        <v>83</v>
      </c>
      <c r="AB146" s="124" t="s">
        <v>674</v>
      </c>
    </row>
    <row r="147" spans="2:28" s="78" customFormat="1" ht="31.5" x14ac:dyDescent="0.25">
      <c r="B147" s="124">
        <v>2017</v>
      </c>
      <c r="C147" s="124" t="s">
        <v>676</v>
      </c>
      <c r="D147" s="124" t="s">
        <v>87</v>
      </c>
      <c r="E147" s="23" t="s">
        <v>234</v>
      </c>
      <c r="F147" s="124" t="s">
        <v>143</v>
      </c>
      <c r="G147" s="124" t="s">
        <v>144</v>
      </c>
      <c r="H147" s="124" t="str">
        <f>F23a_F23b_Trimestres17_16_15!AJ168</f>
        <v>Difusión de Medidas de Austeridad del H. Ayuntamiento.</v>
      </c>
      <c r="I147" s="124" t="str">
        <f>F23a_F23b_Trimestres17_16_15!N168</f>
        <v>SA/DCS/S/81/2017</v>
      </c>
      <c r="J147" s="124" t="str">
        <f>F23a_F23b_Trimestres17_16_15!O168</f>
        <v>Secretaría de Administración</v>
      </c>
      <c r="K147" s="124" t="s">
        <v>88</v>
      </c>
      <c r="L147" s="124" t="s">
        <v>81</v>
      </c>
      <c r="M147" s="124" t="s">
        <v>90</v>
      </c>
      <c r="N147" s="124" t="s">
        <v>81</v>
      </c>
      <c r="O147" s="124" t="s">
        <v>91</v>
      </c>
      <c r="P147" s="124" t="s">
        <v>82</v>
      </c>
      <c r="Q147" s="124" t="s">
        <v>92</v>
      </c>
      <c r="R147" s="124" t="str">
        <f>F23a_F23b_Trimestres17_16_15!Y168</f>
        <v>N/D</v>
      </c>
      <c r="S147" s="124" t="str">
        <f t="shared" si="8"/>
        <v>N/D</v>
      </c>
      <c r="T147" s="19" t="str">
        <f>F23a_F23b_Trimestres17_16_15!AG168</f>
        <v>Amplia Cobertura Mediática en el Municipio</v>
      </c>
      <c r="U147" s="23" t="str">
        <f t="shared" si="9"/>
        <v>Sin Competencia del Municipio</v>
      </c>
      <c r="V147" s="124" t="s">
        <v>93</v>
      </c>
      <c r="W147" s="45">
        <f>F23a_F23b_Trimestres17_16_15!R168</f>
        <v>42737</v>
      </c>
      <c r="X147" s="45">
        <f>F23a_F23b_Trimestres17_16_15!S168</f>
        <v>42766</v>
      </c>
      <c r="Y147" s="44">
        <f>F23a_F23b_Trimestres17_16_15!M168</f>
        <v>20000</v>
      </c>
      <c r="Z147" s="44">
        <f>F23a_F23b_Trimestres17_16_15!AM168</f>
        <v>20000</v>
      </c>
      <c r="AA147" s="23" t="str">
        <f>F23a_F23b_Trimestres17_16_15!BA168</f>
        <v>F42FD3D181AD</v>
      </c>
      <c r="AB147" s="124" t="s">
        <v>674</v>
      </c>
    </row>
    <row r="148" spans="2:28" s="78" customFormat="1" ht="42" x14ac:dyDescent="0.25">
      <c r="B148" s="124">
        <v>2017</v>
      </c>
      <c r="C148" s="124" t="s">
        <v>676</v>
      </c>
      <c r="D148" s="124" t="s">
        <v>87</v>
      </c>
      <c r="E148" s="23" t="s">
        <v>234</v>
      </c>
      <c r="F148" s="124" t="s">
        <v>182</v>
      </c>
      <c r="G148" s="124" t="s">
        <v>183</v>
      </c>
      <c r="H148" s="124" t="str">
        <f>F23a_F23b_Trimestres17_16_15!AJ170</f>
        <v>Difusión de mensajes sobre programas y actividades del H. Ayuntamiento de Morelia a través de spots en medio radiofónico.</v>
      </c>
      <c r="I148" s="124" t="str">
        <f>F23a_F23b_Trimestres17_16_15!N170</f>
        <v>TMMEJ/COT/DCS/018/2017</v>
      </c>
      <c r="J148" s="124" t="str">
        <f>F23a_F23b_Trimestres17_16_15!O170</f>
        <v>Tesorería Municipal</v>
      </c>
      <c r="K148" s="124" t="s">
        <v>88</v>
      </c>
      <c r="L148" s="124" t="s">
        <v>81</v>
      </c>
      <c r="M148" s="124" t="s">
        <v>90</v>
      </c>
      <c r="N148" s="124" t="s">
        <v>81</v>
      </c>
      <c r="O148" s="124" t="s">
        <v>91</v>
      </c>
      <c r="P148" s="124" t="s">
        <v>82</v>
      </c>
      <c r="Q148" s="124" t="s">
        <v>92</v>
      </c>
      <c r="R148" s="124" t="str">
        <f>F23a_F23b_Trimestres17_16_15!Y170</f>
        <v>Grupo Acir S.A de C.V</v>
      </c>
      <c r="S148" s="124" t="str">
        <f t="shared" si="8"/>
        <v>Grupo Acir S.A de C.V</v>
      </c>
      <c r="T148" s="19" t="str">
        <f>F23a_F23b_Trimestres17_16_15!AG170</f>
        <v>Amplia Cobertura Mediática en el Municipio</v>
      </c>
      <c r="U148" s="23" t="str">
        <f t="shared" si="9"/>
        <v>Sin Competencia del Municipio</v>
      </c>
      <c r="V148" s="124" t="s">
        <v>93</v>
      </c>
      <c r="W148" s="45">
        <f>F23a_F23b_Trimestres17_16_15!R170</f>
        <v>42793</v>
      </c>
      <c r="X148" s="45">
        <f>F23a_F23b_Trimestres17_16_15!S170</f>
        <v>42794</v>
      </c>
      <c r="Y148" s="44">
        <f>F23a_F23b_Trimestres17_16_15!M170</f>
        <v>14398.85</v>
      </c>
      <c r="Z148" s="44">
        <f>F23a_F23b_Trimestres17_16_15!AM170</f>
        <v>14398.85</v>
      </c>
      <c r="AA148" s="23" t="str">
        <f>F23a_F23b_Trimestres17_16_15!BA170</f>
        <v>MO 24057079</v>
      </c>
      <c r="AB148" s="124" t="s">
        <v>674</v>
      </c>
    </row>
    <row r="149" spans="2:28" s="78" customFormat="1" ht="31.5" x14ac:dyDescent="0.25">
      <c r="B149" s="124">
        <v>2017</v>
      </c>
      <c r="C149" s="124" t="s">
        <v>676</v>
      </c>
      <c r="D149" s="124" t="s">
        <v>87</v>
      </c>
      <c r="E149" s="23" t="s">
        <v>234</v>
      </c>
      <c r="F149" s="124" t="s">
        <v>124</v>
      </c>
      <c r="G149" s="124" t="s">
        <v>125</v>
      </c>
      <c r="H149" s="124" t="str">
        <f>F23a_F23b_Trimestres17_16_15!AJ159</f>
        <v>Servicios de Difusión de  la Campaña "Pago Anticipado de Predial y Descuentos".</v>
      </c>
      <c r="I149" s="124" t="str">
        <f>F23a_F23b_Trimestres17_16_15!N159</f>
        <v>SA/DCS/S/042/2017 A</v>
      </c>
      <c r="J149" s="124" t="str">
        <f>F23a_F23b_Trimestres17_16_15!O157</f>
        <v>Secretaría de Administración</v>
      </c>
      <c r="K149" s="124" t="s">
        <v>88</v>
      </c>
      <c r="L149" s="124" t="s">
        <v>81</v>
      </c>
      <c r="M149" s="124" t="s">
        <v>90</v>
      </c>
      <c r="N149" s="124" t="s">
        <v>81</v>
      </c>
      <c r="O149" s="124" t="s">
        <v>91</v>
      </c>
      <c r="P149" s="124" t="s">
        <v>82</v>
      </c>
      <c r="Q149" s="124" t="s">
        <v>92</v>
      </c>
      <c r="R149" s="124" t="str">
        <f>F23a_F23b_Trimestres17_16_15!Y159</f>
        <v>Medio Entertainment S.A de C.V</v>
      </c>
      <c r="S149" s="124" t="str">
        <f t="shared" si="8"/>
        <v>Medio Entertainment S.A de C.V</v>
      </c>
      <c r="T149" s="19" t="str">
        <f>F23a_F23b_Trimestres17_16_15!AG159</f>
        <v>Amplia Cobertura Mediática en el Municipio</v>
      </c>
      <c r="U149" s="23" t="str">
        <f t="shared" si="9"/>
        <v>Sin Competencia del Municipio</v>
      </c>
      <c r="V149" s="124" t="s">
        <v>93</v>
      </c>
      <c r="W149" s="45">
        <f>F23a_F23b_Trimestres17_16_15!R159</f>
        <v>42767</v>
      </c>
      <c r="X149" s="45">
        <f>F23a_F23b_Trimestres17_16_15!S159</f>
        <v>42794</v>
      </c>
      <c r="Y149" s="44">
        <f>F23a_F23b_Trimestres17_16_15!M159</f>
        <v>160000.01</v>
      </c>
      <c r="Z149" s="44">
        <f>F23a_F23b_Trimestres17_16_15!AM159</f>
        <v>160000.01</v>
      </c>
      <c r="AA149" s="23" t="str">
        <f>F23a_F23b_Trimestres17_16_15!BA159</f>
        <v>A 1700</v>
      </c>
      <c r="AB149" s="124" t="s">
        <v>674</v>
      </c>
    </row>
    <row r="150" spans="2:28" s="78" customFormat="1" ht="42" x14ac:dyDescent="0.25">
      <c r="B150" s="124">
        <v>2017</v>
      </c>
      <c r="C150" s="124" t="s">
        <v>676</v>
      </c>
      <c r="D150" s="124" t="s">
        <v>87</v>
      </c>
      <c r="E150" s="23" t="s">
        <v>234</v>
      </c>
      <c r="F150" s="124" t="s">
        <v>106</v>
      </c>
      <c r="G150" s="124" t="s">
        <v>105</v>
      </c>
      <c r="H150" s="124" t="str">
        <f>F23a_F23b_Trimestres17_16_15!AJ160</f>
        <v>Servicios de Difusión de Campañas "Predial y Descuentos 2017" y "Sigue en el Juego 2017"</v>
      </c>
      <c r="I150" s="124" t="str">
        <f>F23a_F23b_Trimestres17_16_15!N160</f>
        <v>SA/DCS/S/026/2017</v>
      </c>
      <c r="J150" s="124" t="str">
        <f>F23a_F23b_Trimestres17_16_15!O158</f>
        <v>Secretaría de Administración</v>
      </c>
      <c r="K150" s="124" t="s">
        <v>88</v>
      </c>
      <c r="L150" s="124" t="s">
        <v>81</v>
      </c>
      <c r="M150" s="124" t="s">
        <v>90</v>
      </c>
      <c r="N150" s="124" t="s">
        <v>81</v>
      </c>
      <c r="O150" s="124" t="s">
        <v>91</v>
      </c>
      <c r="P150" s="124" t="s">
        <v>82</v>
      </c>
      <c r="Q150" s="124" t="s">
        <v>92</v>
      </c>
      <c r="R150" s="124" t="str">
        <f>F23a_F23b_Trimestres17_16_15!Y160</f>
        <v>Media TV Comunicaciones Michoacán S.A de C:V</v>
      </c>
      <c r="S150" s="124" t="str">
        <f t="shared" si="8"/>
        <v>Media TV Comunicaciones Michoacán S.A de C:V</v>
      </c>
      <c r="T150" s="19" t="str">
        <f>F23a_F23b_Trimestres17_16_15!AG160</f>
        <v>Amplia Cobertura Mediática en el Municipio</v>
      </c>
      <c r="U150" s="23" t="str">
        <f t="shared" si="9"/>
        <v>Sin Competencia del Municipio</v>
      </c>
      <c r="V150" s="124" t="s">
        <v>93</v>
      </c>
      <c r="W150" s="45">
        <f>F23a_F23b_Trimestres17_16_15!R160</f>
        <v>42736</v>
      </c>
      <c r="X150" s="45">
        <f>F23a_F23b_Trimestres17_16_15!S160</f>
        <v>42766</v>
      </c>
      <c r="Y150" s="44">
        <f>F23a_F23b_Trimestres17_16_15!M160</f>
        <v>70000</v>
      </c>
      <c r="Z150" s="44">
        <f>F23a_F23b_Trimestres17_16_15!AM160</f>
        <v>70000</v>
      </c>
      <c r="AA150" s="23">
        <f>F23a_F23b_Trimestres17_16_15!BA160</f>
        <v>157</v>
      </c>
      <c r="AB150" s="124" t="s">
        <v>674</v>
      </c>
    </row>
    <row r="151" spans="2:28" s="78" customFormat="1" ht="31.5" x14ac:dyDescent="0.25">
      <c r="B151" s="124">
        <v>2017</v>
      </c>
      <c r="C151" s="124" t="s">
        <v>676</v>
      </c>
      <c r="D151" s="124" t="s">
        <v>87</v>
      </c>
      <c r="E151" s="23" t="s">
        <v>234</v>
      </c>
      <c r="F151" s="124" t="s">
        <v>106</v>
      </c>
      <c r="G151" s="124" t="s">
        <v>105</v>
      </c>
      <c r="H151" s="124" t="str">
        <f>F23a_F23b_Trimestres17_16_15!AJ161</f>
        <v>Servicios de Difusión de las Campañas de "Sigue en el Juego" y "Evita Accidentes" 2017</v>
      </c>
      <c r="I151" s="124" t="str">
        <f>F23a_F23b_Trimestres17_16_15!N161</f>
        <v>SA/DCS/S/038/2017</v>
      </c>
      <c r="J151" s="124" t="str">
        <f>F23a_F23b_Trimestres17_16_15!O159</f>
        <v>Secretaría de Administración</v>
      </c>
      <c r="K151" s="124" t="s">
        <v>88</v>
      </c>
      <c r="L151" s="124" t="s">
        <v>81</v>
      </c>
      <c r="M151" s="124" t="s">
        <v>90</v>
      </c>
      <c r="N151" s="124" t="s">
        <v>81</v>
      </c>
      <c r="O151" s="124" t="s">
        <v>91</v>
      </c>
      <c r="P151" s="124" t="s">
        <v>82</v>
      </c>
      <c r="Q151" s="124" t="s">
        <v>92</v>
      </c>
      <c r="R151" s="124" t="str">
        <f>F23a_F23b_Trimestres17_16_15!Y161</f>
        <v>La Voz de Michoacán S.A de C.V</v>
      </c>
      <c r="S151" s="124" t="str">
        <f t="shared" si="8"/>
        <v>La Voz de Michoacán S.A de C.V</v>
      </c>
      <c r="T151" s="19" t="str">
        <f>F23a_F23b_Trimestres17_16_15!AG161</f>
        <v>Amplia Cobertura Mediática en el Municipio</v>
      </c>
      <c r="U151" s="23" t="str">
        <f t="shared" si="9"/>
        <v>Sin Competencia del Municipio</v>
      </c>
      <c r="V151" s="124" t="s">
        <v>93</v>
      </c>
      <c r="W151" s="45">
        <f>F23a_F23b_Trimestres17_16_15!R161</f>
        <v>42736</v>
      </c>
      <c r="X151" s="45">
        <f>F23a_F23b_Trimestres17_16_15!S161</f>
        <v>42766</v>
      </c>
      <c r="Y151" s="44">
        <f>F23a_F23b_Trimestres17_16_15!M161</f>
        <v>235000</v>
      </c>
      <c r="Z151" s="44">
        <f>F23a_F23b_Trimestres17_16_15!AM161</f>
        <v>235000</v>
      </c>
      <c r="AA151" s="23" t="str">
        <f>F23a_F23b_Trimestres17_16_15!BA161</f>
        <v>V 290</v>
      </c>
      <c r="AB151" s="124" t="s">
        <v>674</v>
      </c>
    </row>
    <row r="152" spans="2:28" s="78" customFormat="1" ht="31.5" x14ac:dyDescent="0.25">
      <c r="B152" s="124">
        <v>2017</v>
      </c>
      <c r="C152" s="124" t="s">
        <v>676</v>
      </c>
      <c r="D152" s="124" t="s">
        <v>87</v>
      </c>
      <c r="E152" s="23" t="s">
        <v>234</v>
      </c>
      <c r="F152" s="124" t="s">
        <v>124</v>
      </c>
      <c r="G152" s="124" t="s">
        <v>125</v>
      </c>
      <c r="H152" s="124" t="str">
        <f>F23a_F23b_Trimestres17_16_15!AJ162</f>
        <v>Difusión de la Campaña "Predial y Descuentos 2017" y "Sigue en el Juego".</v>
      </c>
      <c r="I152" s="124" t="str">
        <f>F23a_F23b_Trimestres17_16_15!N162</f>
        <v>SA/DCS/S/030/2017</v>
      </c>
      <c r="J152" s="124" t="str">
        <f>F23a_F23b_Trimestres17_16_15!O160</f>
        <v>Secretaría de Administración</v>
      </c>
      <c r="K152" s="124" t="s">
        <v>88</v>
      </c>
      <c r="L152" s="124" t="s">
        <v>81</v>
      </c>
      <c r="M152" s="124" t="s">
        <v>90</v>
      </c>
      <c r="N152" s="124" t="s">
        <v>81</v>
      </c>
      <c r="O152" s="124" t="s">
        <v>91</v>
      </c>
      <c r="P152" s="124" t="s">
        <v>82</v>
      </c>
      <c r="Q152" s="124" t="s">
        <v>92</v>
      </c>
      <c r="R152" s="124" t="str">
        <f>F23a_F23b_Trimestres17_16_15!Y162</f>
        <v>Corporación Morelia Multimedia S.A de C.V</v>
      </c>
      <c r="S152" s="124" t="str">
        <f t="shared" si="8"/>
        <v>Corporación Morelia Multimedia S.A de C.V</v>
      </c>
      <c r="T152" s="19" t="str">
        <f>F23a_F23b_Trimestres17_16_15!AG162</f>
        <v>Amplia Cobertura Mediática en el Municipio</v>
      </c>
      <c r="U152" s="23" t="str">
        <f t="shared" si="9"/>
        <v>Sin Competencia del Municipio</v>
      </c>
      <c r="V152" s="124" t="s">
        <v>93</v>
      </c>
      <c r="W152" s="45">
        <f>F23a_F23b_Trimestres17_16_15!R162</f>
        <v>42736</v>
      </c>
      <c r="X152" s="45">
        <f>F23a_F23b_Trimestres17_16_15!S162</f>
        <v>42766</v>
      </c>
      <c r="Y152" s="44">
        <f>F23a_F23b_Trimestres17_16_15!M162</f>
        <v>60000</v>
      </c>
      <c r="Z152" s="44">
        <f>F23a_F23b_Trimestres17_16_15!AM162</f>
        <v>60000</v>
      </c>
      <c r="AA152" s="23" t="str">
        <f>F23a_F23b_Trimestres17_16_15!BA162</f>
        <v>2793 MOR</v>
      </c>
      <c r="AB152" s="124" t="s">
        <v>674</v>
      </c>
    </row>
    <row r="153" spans="2:28" s="78" customFormat="1" ht="31.5" x14ac:dyDescent="0.25">
      <c r="B153" s="124">
        <v>2017</v>
      </c>
      <c r="C153" s="124" t="s">
        <v>676</v>
      </c>
      <c r="D153" s="124" t="s">
        <v>87</v>
      </c>
      <c r="E153" s="23" t="s">
        <v>234</v>
      </c>
      <c r="F153" s="124" t="s">
        <v>124</v>
      </c>
      <c r="G153" s="124" t="s">
        <v>125</v>
      </c>
      <c r="H153" s="124" t="str">
        <f>F23a_F23b_Trimestres17_16_15!AJ163</f>
        <v>Difusión de la Campaña "Predial y Descuentos 2017" y "Cabalgata de Reyes Magos".</v>
      </c>
      <c r="I153" s="124" t="str">
        <f>F23a_F23b_Trimestres17_16_15!N163</f>
        <v>SA/DCS/S/039/2017</v>
      </c>
      <c r="J153" s="124" t="str">
        <f>F23a_F23b_Trimestres17_16_15!O161</f>
        <v>Secretaría de Administración</v>
      </c>
      <c r="K153" s="124" t="s">
        <v>88</v>
      </c>
      <c r="L153" s="124" t="s">
        <v>81</v>
      </c>
      <c r="M153" s="124" t="s">
        <v>90</v>
      </c>
      <c r="N153" s="124" t="s">
        <v>81</v>
      </c>
      <c r="O153" s="124" t="s">
        <v>91</v>
      </c>
      <c r="P153" s="124" t="s">
        <v>82</v>
      </c>
      <c r="Q153" s="124" t="s">
        <v>92</v>
      </c>
      <c r="R153" s="124" t="str">
        <f>F23a_F23b_Trimestres17_16_15!Y163</f>
        <v>La Voz de Michoacán S.A de C.V</v>
      </c>
      <c r="S153" s="124" t="str">
        <f t="shared" si="8"/>
        <v>La Voz de Michoacán S.A de C.V</v>
      </c>
      <c r="T153" s="19" t="str">
        <f>F23a_F23b_Trimestres17_16_15!AG163</f>
        <v>Amplia Cobertura Mediática en el Municipio</v>
      </c>
      <c r="U153" s="23" t="str">
        <f t="shared" si="9"/>
        <v>Sin Competencia del Municipio</v>
      </c>
      <c r="V153" s="124" t="s">
        <v>93</v>
      </c>
      <c r="W153" s="45">
        <f>F23a_F23b_Trimestres17_16_15!R163</f>
        <v>42736</v>
      </c>
      <c r="X153" s="45">
        <f>F23a_F23b_Trimestres17_16_15!S163</f>
        <v>42766</v>
      </c>
      <c r="Y153" s="44">
        <f>F23a_F23b_Trimestres17_16_15!M163</f>
        <v>235000</v>
      </c>
      <c r="Z153" s="44">
        <f>F23a_F23b_Trimestres17_16_15!AM163</f>
        <v>235000</v>
      </c>
      <c r="AA153" s="23" t="str">
        <f>F23a_F23b_Trimestres17_16_15!BA163</f>
        <v>V 289</v>
      </c>
      <c r="AB153" s="124" t="s">
        <v>674</v>
      </c>
    </row>
    <row r="154" spans="2:28" s="78" customFormat="1" ht="126" x14ac:dyDescent="0.25">
      <c r="B154" s="124">
        <v>2017</v>
      </c>
      <c r="C154" s="124" t="s">
        <v>676</v>
      </c>
      <c r="D154" s="124" t="s">
        <v>87</v>
      </c>
      <c r="E154" s="23" t="s">
        <v>234</v>
      </c>
      <c r="F154" s="124" t="s">
        <v>99</v>
      </c>
      <c r="G154" s="124" t="s">
        <v>99</v>
      </c>
      <c r="H154" s="124" t="str">
        <f>F23a_F23b_Trimestres17_16_15!AJ164</f>
        <v xml:space="preserve">Servicios de Diseño y Conceptualización de 5 Campañas: "Predial y Descuentos en los meses de Enero y Febrero", "Estamos construyendo el 1er. Parque lineal", "Tenemos obras como nunca en el mes de Febrero", "Construimos la 1a. Clínica Municipal", "Estamos trabajando como nunca, mes de Febrero 2017", "Campaña de Obras del H. Ayuntamiento de Morelia, durante Febrero de 2017", "Reclutamiento de Policías, durante Febrero 2017". </v>
      </c>
      <c r="I154" s="124" t="str">
        <f>F23a_F23b_Trimestres17_16_15!N164</f>
        <v>SA/DCS/S/045/2017</v>
      </c>
      <c r="J154" s="124" t="str">
        <f>F23a_F23b_Trimestres17_16_15!O162</f>
        <v>Secretaría de Administración</v>
      </c>
      <c r="K154" s="124" t="s">
        <v>88</v>
      </c>
      <c r="L154" s="124" t="s">
        <v>81</v>
      </c>
      <c r="M154" s="124" t="s">
        <v>90</v>
      </c>
      <c r="N154" s="124" t="s">
        <v>81</v>
      </c>
      <c r="O154" s="124" t="s">
        <v>91</v>
      </c>
      <c r="P154" s="124" t="s">
        <v>82</v>
      </c>
      <c r="Q154" s="124" t="s">
        <v>92</v>
      </c>
      <c r="R154" s="124" t="str">
        <f>F23a_F23b_Trimestres17_16_15!Y164</f>
        <v>Eu Zen Consultores S.C</v>
      </c>
      <c r="S154" s="124" t="str">
        <f t="shared" si="8"/>
        <v>Eu Zen Consultores S.C</v>
      </c>
      <c r="T154" s="19" t="str">
        <f>F23a_F23b_Trimestres17_16_15!AG164</f>
        <v>Amplia Cobertura Mediática en el Municipio</v>
      </c>
      <c r="U154" s="23" t="str">
        <f t="shared" si="9"/>
        <v>Sin Competencia del Municipio</v>
      </c>
      <c r="V154" s="124" t="s">
        <v>93</v>
      </c>
      <c r="W154" s="45">
        <f>F23a_F23b_Trimestres17_16_15!R164</f>
        <v>42401</v>
      </c>
      <c r="X154" s="45">
        <f>F23a_F23b_Trimestres17_16_15!S164</f>
        <v>42428</v>
      </c>
      <c r="Y154" s="44">
        <f>F23a_F23b_Trimestres17_16_15!M164</f>
        <v>330000</v>
      </c>
      <c r="Z154" s="44">
        <f>F23a_F23b_Trimestres17_16_15!AM164</f>
        <v>330000</v>
      </c>
      <c r="AA154" s="23" t="str">
        <f>F23a_F23b_Trimestres17_16_15!BA164</f>
        <v>A 705, A 706, A707, A 708 Y A 709</v>
      </c>
      <c r="AB154" s="124" t="s">
        <v>674</v>
      </c>
    </row>
    <row r="155" spans="2:28" s="78" customFormat="1" ht="31.5" x14ac:dyDescent="0.25">
      <c r="B155" s="124">
        <v>2017</v>
      </c>
      <c r="C155" s="124" t="s">
        <v>676</v>
      </c>
      <c r="D155" s="124" t="s">
        <v>87</v>
      </c>
      <c r="E155" s="23" t="s">
        <v>234</v>
      </c>
      <c r="F155" s="124" t="s">
        <v>124</v>
      </c>
      <c r="G155" s="124" t="s">
        <v>124</v>
      </c>
      <c r="H155" s="124" t="str">
        <f>F23a_F23b_Trimestres17_16_15!AJ134</f>
        <v>Servicios de Difusión de mensajes, programas, actividades y Campañas del H. Ayuntamiento de Morelia.</v>
      </c>
      <c r="I155" s="124" t="str">
        <f>F23a_F23b_Trimestres17_16_15!N134</f>
        <v>SA/DCS/S/69/2017</v>
      </c>
      <c r="J155" s="124" t="str">
        <f>F23a_F23b_Trimestres17_16_15!O132</f>
        <v>Secretaría de Administración</v>
      </c>
      <c r="K155" s="124" t="s">
        <v>88</v>
      </c>
      <c r="L155" s="124" t="s">
        <v>81</v>
      </c>
      <c r="M155" s="124" t="s">
        <v>90</v>
      </c>
      <c r="N155" s="124" t="s">
        <v>81</v>
      </c>
      <c r="O155" s="124" t="s">
        <v>91</v>
      </c>
      <c r="P155" s="124" t="s">
        <v>82</v>
      </c>
      <c r="Q155" s="124" t="s">
        <v>92</v>
      </c>
      <c r="R155" s="124" t="str">
        <f>F23a_F23b_Trimestres17_16_15!Y134</f>
        <v>N/D</v>
      </c>
      <c r="S155" s="124" t="str">
        <f t="shared" si="8"/>
        <v>N/D</v>
      </c>
      <c r="T155" s="19" t="str">
        <f>F23a_F23b_Trimestres17_16_15!AG134</f>
        <v>Amplia Cobertura Mediática en el Municipio</v>
      </c>
      <c r="U155" s="23" t="str">
        <f t="shared" si="9"/>
        <v>Sin Competencia del Municipio</v>
      </c>
      <c r="V155" s="124" t="s">
        <v>93</v>
      </c>
      <c r="W155" s="45">
        <f>F23a_F23b_Trimestres17_16_15!R134</f>
        <v>42736</v>
      </c>
      <c r="X155" s="45">
        <f>F23a_F23b_Trimestres17_16_15!S134</f>
        <v>42825</v>
      </c>
      <c r="Y155" s="44">
        <f>F23a_F23b_Trimestres17_16_15!M134</f>
        <v>45000</v>
      </c>
      <c r="Z155" s="44">
        <f>F23a_F23b_Trimestres17_16_15!AM134</f>
        <v>45000</v>
      </c>
      <c r="AA155" s="23" t="str">
        <f>F23a_F23b_Trimestres17_16_15!BA134</f>
        <v>133, 132, 139</v>
      </c>
      <c r="AB155" s="124" t="s">
        <v>674</v>
      </c>
    </row>
    <row r="156" spans="2:28" s="78" customFormat="1" ht="31.5" x14ac:dyDescent="0.25">
      <c r="B156" s="124">
        <v>2017</v>
      </c>
      <c r="C156" s="124" t="s">
        <v>676</v>
      </c>
      <c r="D156" s="124" t="s">
        <v>87</v>
      </c>
      <c r="E156" s="23" t="s">
        <v>234</v>
      </c>
      <c r="F156" s="124" t="s">
        <v>124</v>
      </c>
      <c r="G156" s="124" t="s">
        <v>125</v>
      </c>
      <c r="H156" s="124" t="str">
        <f>F23a_F23b_Trimestres17_16_15!AJ135</f>
        <v>Servicios de Difusión de mensajes, programas, actividades y Campañas del H. Ayuntamiento de Morelia.</v>
      </c>
      <c r="I156" s="124" t="str">
        <f>F23a_F23b_Trimestres17_16_15!N135</f>
        <v>SA/DCS/S/86/2017</v>
      </c>
      <c r="J156" s="124" t="str">
        <f>F23a_F23b_Trimestres17_16_15!O133</f>
        <v>Secretaría de Administración</v>
      </c>
      <c r="K156" s="124" t="s">
        <v>88</v>
      </c>
      <c r="L156" s="124" t="s">
        <v>81</v>
      </c>
      <c r="M156" s="124" t="s">
        <v>90</v>
      </c>
      <c r="N156" s="124" t="s">
        <v>81</v>
      </c>
      <c r="O156" s="124" t="s">
        <v>91</v>
      </c>
      <c r="P156" s="124" t="s">
        <v>82</v>
      </c>
      <c r="Q156" s="124" t="s">
        <v>92</v>
      </c>
      <c r="R156" s="124" t="str">
        <f>F23a_F23b_Trimestres17_16_15!Y135</f>
        <v>Morelia Stereo S.A de C.V</v>
      </c>
      <c r="S156" s="124" t="str">
        <f t="shared" si="8"/>
        <v>Morelia Stereo S.A de C.V</v>
      </c>
      <c r="T156" s="19" t="str">
        <f>F23a_F23b_Trimestres17_16_15!AG135</f>
        <v>Amplia Cobertura Mediática en el Municipio</v>
      </c>
      <c r="U156" s="23" t="str">
        <f t="shared" si="9"/>
        <v>Sin Competencia del Municipio</v>
      </c>
      <c r="V156" s="124" t="s">
        <v>93</v>
      </c>
      <c r="W156" s="45">
        <f>F23a_F23b_Trimestres17_16_15!R135</f>
        <v>42736</v>
      </c>
      <c r="X156" s="45">
        <f>F23a_F23b_Trimestres17_16_15!S135</f>
        <v>42825</v>
      </c>
      <c r="Y156" s="44">
        <f>F23a_F23b_Trimestres17_16_15!M135</f>
        <v>293700</v>
      </c>
      <c r="Z156" s="44">
        <f>F23a_F23b_Trimestres17_16_15!AM135</f>
        <v>293700</v>
      </c>
      <c r="AA156" s="23" t="str">
        <f>F23a_F23b_Trimestres17_16_15!BA135</f>
        <v>A 2719, A 2720, A 2736</v>
      </c>
      <c r="AB156" s="124" t="s">
        <v>674</v>
      </c>
    </row>
    <row r="157" spans="2:28" s="78" customFormat="1" ht="31.5" x14ac:dyDescent="0.25">
      <c r="B157" s="124">
        <v>2017</v>
      </c>
      <c r="C157" s="124" t="s">
        <v>676</v>
      </c>
      <c r="D157" s="124" t="s">
        <v>87</v>
      </c>
      <c r="E157" s="23" t="s">
        <v>234</v>
      </c>
      <c r="F157" s="124" t="s">
        <v>124</v>
      </c>
      <c r="G157" s="124" t="s">
        <v>125</v>
      </c>
      <c r="H157" s="124" t="str">
        <f>F23a_F23b_Trimestres17_16_15!AJ136</f>
        <v>Servicios de Difusión de mensajes, programas, actividades y Campañas del H. Ayuntamiento de Morelia.</v>
      </c>
      <c r="I157" s="124" t="str">
        <f>F23a_F23b_Trimestres17_16_15!N136</f>
        <v>SA/DCS/S/87/2017</v>
      </c>
      <c r="J157" s="124" t="str">
        <f>F23a_F23b_Trimestres17_16_15!O134</f>
        <v>Secretaría de Administración</v>
      </c>
      <c r="K157" s="124" t="s">
        <v>88</v>
      </c>
      <c r="L157" s="124" t="s">
        <v>81</v>
      </c>
      <c r="M157" s="124" t="s">
        <v>90</v>
      </c>
      <c r="N157" s="124" t="s">
        <v>81</v>
      </c>
      <c r="O157" s="124" t="s">
        <v>91</v>
      </c>
      <c r="P157" s="124" t="s">
        <v>82</v>
      </c>
      <c r="Q157" s="124" t="s">
        <v>92</v>
      </c>
      <c r="R157" s="124" t="str">
        <f>F23a_F23b_Trimestres17_16_15!Y136</f>
        <v>Televisión de Michoacán S.A de C.V</v>
      </c>
      <c r="S157" s="124" t="str">
        <f t="shared" si="8"/>
        <v>Televisión de Michoacán S.A de C.V</v>
      </c>
      <c r="T157" s="19" t="str">
        <f>F23a_F23b_Trimestres17_16_15!AG136</f>
        <v>Amplia Cobertura Mediática en el Municipio</v>
      </c>
      <c r="U157" s="23" t="str">
        <f t="shared" si="9"/>
        <v>Sin Competencia del Municipio</v>
      </c>
      <c r="V157" s="124" t="s">
        <v>93</v>
      </c>
      <c r="W157" s="45">
        <f>F23a_F23b_Trimestres17_16_15!R136</f>
        <v>42736</v>
      </c>
      <c r="X157" s="45">
        <f>F23a_F23b_Trimestres17_16_15!S136</f>
        <v>42825</v>
      </c>
      <c r="Y157" s="44">
        <f>F23a_F23b_Trimestres17_16_15!M136</f>
        <v>51900</v>
      </c>
      <c r="Z157" s="44">
        <f>F23a_F23b_Trimestres17_16_15!AM136</f>
        <v>51900</v>
      </c>
      <c r="AA157" s="23" t="str">
        <f>F23a_F23b_Trimestres17_16_15!BA136</f>
        <v>791, 792, 803</v>
      </c>
      <c r="AB157" s="124" t="s">
        <v>674</v>
      </c>
    </row>
    <row r="158" spans="2:28" s="78" customFormat="1" ht="42" x14ac:dyDescent="0.25">
      <c r="B158" s="124">
        <v>2017</v>
      </c>
      <c r="C158" s="124" t="s">
        <v>676</v>
      </c>
      <c r="D158" s="124" t="s">
        <v>87</v>
      </c>
      <c r="E158" s="23" t="s">
        <v>234</v>
      </c>
      <c r="F158" s="124" t="s">
        <v>106</v>
      </c>
      <c r="G158" s="124" t="s">
        <v>105</v>
      </c>
      <c r="H158" s="124" t="str">
        <f>F23a_F23b_Trimestres17_16_15!AJ137</f>
        <v>Servicios de Difusión de mensajes, programas, actividades y Campañas del H. Ayuntamiento de Morelia.</v>
      </c>
      <c r="I158" s="124" t="str">
        <f>F23a_F23b_Trimestres17_16_15!N137</f>
        <v>SA/DCS/S/73/2017</v>
      </c>
      <c r="J158" s="124" t="str">
        <f>F23a_F23b_Trimestres17_16_15!O135</f>
        <v>Secretaría de Administración</v>
      </c>
      <c r="K158" s="124" t="s">
        <v>88</v>
      </c>
      <c r="L158" s="124" t="s">
        <v>81</v>
      </c>
      <c r="M158" s="124" t="s">
        <v>90</v>
      </c>
      <c r="N158" s="124" t="s">
        <v>81</v>
      </c>
      <c r="O158" s="124" t="s">
        <v>91</v>
      </c>
      <c r="P158" s="124" t="s">
        <v>82</v>
      </c>
      <c r="Q158" s="124" t="s">
        <v>92</v>
      </c>
      <c r="R158" s="124" t="str">
        <f>F23a_F23b_Trimestres17_16_15!Y137</f>
        <v>Media TV Comunicaciones Michoacán S.A de C.V</v>
      </c>
      <c r="S158" s="124" t="str">
        <f t="shared" si="8"/>
        <v>Media TV Comunicaciones Michoacán S.A de C.V</v>
      </c>
      <c r="T158" s="19" t="str">
        <f>F23a_F23b_Trimestres17_16_15!AG137</f>
        <v>Amplia Cobertura Mediática en el Municipio</v>
      </c>
      <c r="U158" s="23" t="str">
        <f t="shared" si="9"/>
        <v>Sin Competencia del Municipio</v>
      </c>
      <c r="V158" s="124" t="s">
        <v>93</v>
      </c>
      <c r="W158" s="45">
        <f>F23a_F23b_Trimestres17_16_15!R137</f>
        <v>42795</v>
      </c>
      <c r="X158" s="45">
        <f>F23a_F23b_Trimestres17_16_15!S137</f>
        <v>42947</v>
      </c>
      <c r="Y158" s="44">
        <f>F23a_F23b_Trimestres17_16_15!M137</f>
        <v>350000</v>
      </c>
      <c r="Z158" s="44">
        <f>F23a_F23b_Trimestres17_16_15!AM137</f>
        <v>350000</v>
      </c>
      <c r="AA158" s="23" t="str">
        <f>F23a_F23b_Trimestres17_16_15!BA137</f>
        <v>175, 186, 205, 222, 235.</v>
      </c>
      <c r="AB158" s="124" t="s">
        <v>674</v>
      </c>
    </row>
    <row r="159" spans="2:28" s="78" customFormat="1" ht="52.5" x14ac:dyDescent="0.25">
      <c r="B159" s="124">
        <v>2017</v>
      </c>
      <c r="C159" s="124" t="s">
        <v>676</v>
      </c>
      <c r="D159" s="124" t="s">
        <v>87</v>
      </c>
      <c r="E159" s="23" t="s">
        <v>234</v>
      </c>
      <c r="F159" s="124" t="s">
        <v>143</v>
      </c>
      <c r="G159" s="124" t="s">
        <v>144</v>
      </c>
      <c r="H159" s="124" t="str">
        <f>F23a_F23b_Trimestres17_16_15!AJ138</f>
        <v>Servicios de dar a Conocer a la Ciudadanía de Morelia en general, las acciones, programas y campañas realizadas por el H. Ayuntamiento en favor de los Morelianos.</v>
      </c>
      <c r="I159" s="124" t="str">
        <f>F23a_F23b_Trimestres17_16_15!N138</f>
        <v>SA/DCS/S/076/2017</v>
      </c>
      <c r="J159" s="124" t="str">
        <f>F23a_F23b_Trimestres17_16_15!O136</f>
        <v>Secretaría de Administración</v>
      </c>
      <c r="K159" s="124" t="s">
        <v>88</v>
      </c>
      <c r="L159" s="124" t="s">
        <v>81</v>
      </c>
      <c r="M159" s="124" t="s">
        <v>90</v>
      </c>
      <c r="N159" s="124" t="s">
        <v>81</v>
      </c>
      <c r="O159" s="124" t="s">
        <v>91</v>
      </c>
      <c r="P159" s="124" t="s">
        <v>82</v>
      </c>
      <c r="Q159" s="124" t="s">
        <v>92</v>
      </c>
      <c r="R159" s="124" t="str">
        <f>F23a_F23b_Trimestres17_16_15!Y138</f>
        <v>Canal 13 de Michoacán S.A de C.V</v>
      </c>
      <c r="S159" s="124" t="str">
        <f t="shared" si="8"/>
        <v>Canal 13 de Michoacán S.A de C.V</v>
      </c>
      <c r="T159" s="19" t="str">
        <f>F23a_F23b_Trimestres17_16_15!AG138</f>
        <v>Amplia Cobertura Mediática en el Municipio</v>
      </c>
      <c r="U159" s="23" t="str">
        <f t="shared" si="9"/>
        <v>Sin Competencia del Municipio</v>
      </c>
      <c r="V159" s="124" t="s">
        <v>93</v>
      </c>
      <c r="W159" s="45">
        <f>F23a_F23b_Trimestres17_16_15!R138</f>
        <v>42736</v>
      </c>
      <c r="X159" s="45">
        <f>F23a_F23b_Trimestres17_16_15!S138</f>
        <v>42766</v>
      </c>
      <c r="Y159" s="44">
        <f>F23a_F23b_Trimestres17_16_15!M138</f>
        <v>390000</v>
      </c>
      <c r="Z159" s="44">
        <f>F23a_F23b_Trimestres17_16_15!AM138</f>
        <v>390000</v>
      </c>
      <c r="AA159" s="23" t="str">
        <f>F23a_F23b_Trimestres17_16_15!BA138</f>
        <v>A 2531</v>
      </c>
      <c r="AB159" s="124" t="s">
        <v>674</v>
      </c>
    </row>
    <row r="160" spans="2:28" s="78" customFormat="1" ht="42" x14ac:dyDescent="0.25">
      <c r="B160" s="124">
        <v>2017</v>
      </c>
      <c r="C160" s="124" t="s">
        <v>676</v>
      </c>
      <c r="D160" s="124" t="s">
        <v>87</v>
      </c>
      <c r="E160" s="23" t="s">
        <v>234</v>
      </c>
      <c r="F160" s="124" t="s">
        <v>99</v>
      </c>
      <c r="G160" s="124" t="s">
        <v>179</v>
      </c>
      <c r="H160" s="124" t="str">
        <f>F23a_F23b_Trimestres17_16_15!AJ139</f>
        <v>Servicios de Divulgación de los proyectos y avances de las diferentes Actividades que realiza el H. Ayuntamiento de Morelia</v>
      </c>
      <c r="I160" s="124" t="str">
        <f>F23a_F23b_Trimestres17_16_15!N139</f>
        <v>SA/DCS/S/077/2017</v>
      </c>
      <c r="J160" s="124" t="str">
        <f>F23a_F23b_Trimestres17_16_15!O137</f>
        <v>Secretaría de Administración</v>
      </c>
      <c r="K160" s="124" t="s">
        <v>88</v>
      </c>
      <c r="L160" s="124" t="s">
        <v>81</v>
      </c>
      <c r="M160" s="124" t="s">
        <v>90</v>
      </c>
      <c r="N160" s="124" t="s">
        <v>81</v>
      </c>
      <c r="O160" s="124" t="s">
        <v>91</v>
      </c>
      <c r="P160" s="124" t="s">
        <v>82</v>
      </c>
      <c r="Q160" s="124" t="s">
        <v>92</v>
      </c>
      <c r="R160" s="124" t="str">
        <f>F23a_F23b_Trimestres17_16_15!Y139</f>
        <v>Canal 13 de Michoacán S.A de C.V</v>
      </c>
      <c r="S160" s="124" t="str">
        <f t="shared" si="8"/>
        <v>Canal 13 de Michoacán S.A de C.V</v>
      </c>
      <c r="T160" s="19" t="str">
        <f>F23a_F23b_Trimestres17_16_15!AG139</f>
        <v>Amplia Cobertura Mediática en el Municipio</v>
      </c>
      <c r="U160" s="23" t="str">
        <f t="shared" si="9"/>
        <v>Sin Competencia del Municipio</v>
      </c>
      <c r="V160" s="124" t="s">
        <v>93</v>
      </c>
      <c r="W160" s="45">
        <f>F23a_F23b_Trimestres17_16_15!R139</f>
        <v>42767</v>
      </c>
      <c r="X160" s="45">
        <f>F23a_F23b_Trimestres17_16_15!S139</f>
        <v>42794</v>
      </c>
      <c r="Y160" s="44">
        <f>F23a_F23b_Trimestres17_16_15!M139</f>
        <v>390000</v>
      </c>
      <c r="Z160" s="44">
        <f>F23a_F23b_Trimestres17_16_15!AM139</f>
        <v>390000</v>
      </c>
      <c r="AA160" s="23" t="str">
        <f>F23a_F23b_Trimestres17_16_15!BA139</f>
        <v>A 2559</v>
      </c>
      <c r="AB160" s="124" t="s">
        <v>674</v>
      </c>
    </row>
    <row r="161" spans="2:28" s="78" customFormat="1" ht="52.5" x14ac:dyDescent="0.25">
      <c r="B161" s="124">
        <v>2017</v>
      </c>
      <c r="C161" s="124" t="s">
        <v>676</v>
      </c>
      <c r="D161" s="124" t="s">
        <v>87</v>
      </c>
      <c r="E161" s="23" t="s">
        <v>234</v>
      </c>
      <c r="F161" s="124" t="s">
        <v>143</v>
      </c>
      <c r="G161" s="124" t="s">
        <v>144</v>
      </c>
      <c r="H161" s="124" t="str">
        <f>F23a_F23b_Trimestres17_16_15!AJ140</f>
        <v>Servicios de Difusión del quehacer del H. Ayuntamiento de Morelia y de los bienes y servicios públicos que prestan las diferentes dependencias que lo conforman</v>
      </c>
      <c r="I161" s="124" t="str">
        <f>F23a_F23b_Trimestres17_16_15!N140</f>
        <v>SA/DCS/S/078/2017</v>
      </c>
      <c r="J161" s="124" t="str">
        <f>F23a_F23b_Trimestres17_16_15!O138</f>
        <v>Secretaría de Administración</v>
      </c>
      <c r="K161" s="124" t="s">
        <v>88</v>
      </c>
      <c r="L161" s="124" t="s">
        <v>81</v>
      </c>
      <c r="M161" s="124" t="s">
        <v>90</v>
      </c>
      <c r="N161" s="124" t="s">
        <v>81</v>
      </c>
      <c r="O161" s="124" t="s">
        <v>91</v>
      </c>
      <c r="P161" s="124" t="s">
        <v>82</v>
      </c>
      <c r="Q161" s="124" t="s">
        <v>92</v>
      </c>
      <c r="R161" s="124" t="str">
        <f>F23a_F23b_Trimestres17_16_15!Y140</f>
        <v>Canal 13 de Michoacán S.A de C.V</v>
      </c>
      <c r="S161" s="124" t="str">
        <f t="shared" si="8"/>
        <v>Canal 13 de Michoacán S.A de C.V</v>
      </c>
      <c r="T161" s="19" t="str">
        <f>F23a_F23b_Trimestres17_16_15!AG140</f>
        <v>Amplia Cobertura Mediática en el Municipio</v>
      </c>
      <c r="U161" s="23" t="str">
        <f t="shared" si="9"/>
        <v>Sin Competencia del Municipio</v>
      </c>
      <c r="V161" s="124" t="s">
        <v>93</v>
      </c>
      <c r="W161" s="45">
        <f>F23a_F23b_Trimestres17_16_15!R140</f>
        <v>42795</v>
      </c>
      <c r="X161" s="45">
        <f>F23a_F23b_Trimestres17_16_15!S140</f>
        <v>42825</v>
      </c>
      <c r="Y161" s="44">
        <f>F23a_F23b_Trimestres17_16_15!M140</f>
        <v>390000</v>
      </c>
      <c r="Z161" s="44">
        <f>F23a_F23b_Trimestres17_16_15!AM140</f>
        <v>390000</v>
      </c>
      <c r="AA161" s="23" t="str">
        <f>F23a_F23b_Trimestres17_16_15!BA140</f>
        <v>A 2577</v>
      </c>
      <c r="AB161" s="124" t="s">
        <v>674</v>
      </c>
    </row>
    <row r="162" spans="2:28" s="78" customFormat="1" ht="52.5" x14ac:dyDescent="0.25">
      <c r="B162" s="124">
        <v>2017</v>
      </c>
      <c r="C162" s="124" t="s">
        <v>676</v>
      </c>
      <c r="D162" s="124" t="s">
        <v>87</v>
      </c>
      <c r="E162" s="23" t="s">
        <v>234</v>
      </c>
      <c r="F162" s="124" t="s">
        <v>143</v>
      </c>
      <c r="G162" s="124" t="s">
        <v>144</v>
      </c>
      <c r="H162" s="124" t="str">
        <f>F23a_F23b_Trimestres17_16_15!AJ141</f>
        <v>Servicio de Alcance en General a la Ciudadanía de Morelia para dar a conocer las Acciones tomadas por el H. Ayuntamiento en favor de los Morelianos.</v>
      </c>
      <c r="I162" s="124" t="str">
        <f>F23a_F23b_Trimestres17_16_15!N141</f>
        <v>SA/DCS/S/97/2017</v>
      </c>
      <c r="J162" s="124" t="str">
        <f>F23a_F23b_Trimestres17_16_15!O139</f>
        <v>Secretaría de Administración</v>
      </c>
      <c r="K162" s="124" t="s">
        <v>88</v>
      </c>
      <c r="L162" s="124" t="s">
        <v>81</v>
      </c>
      <c r="M162" s="124" t="s">
        <v>90</v>
      </c>
      <c r="N162" s="124" t="s">
        <v>81</v>
      </c>
      <c r="O162" s="124" t="s">
        <v>91</v>
      </c>
      <c r="P162" s="124" t="s">
        <v>82</v>
      </c>
      <c r="Q162" s="124" t="s">
        <v>92</v>
      </c>
      <c r="R162" s="124" t="str">
        <f>F23a_F23b_Trimestres17_16_15!Y141</f>
        <v>Medio Entertainment S.A de C.V</v>
      </c>
      <c r="S162" s="124" t="str">
        <f t="shared" si="8"/>
        <v>Medio Entertainment S.A de C.V</v>
      </c>
      <c r="T162" s="19" t="str">
        <f>F23a_F23b_Trimestres17_16_15!AG141</f>
        <v>Amplia Cobertura Mediática en el Municipio</v>
      </c>
      <c r="U162" s="23" t="str">
        <f t="shared" si="9"/>
        <v>Sin Competencia del Municipio</v>
      </c>
      <c r="V162" s="124" t="s">
        <v>93</v>
      </c>
      <c r="W162" s="45">
        <f>F23a_F23b_Trimestres17_16_15!R141</f>
        <v>42736</v>
      </c>
      <c r="X162" s="45">
        <f>F23a_F23b_Trimestres17_16_15!S141</f>
        <v>42766</v>
      </c>
      <c r="Y162" s="44">
        <f>F23a_F23b_Trimestres17_16_15!M141</f>
        <v>240000</v>
      </c>
      <c r="Z162" s="44">
        <f>F23a_F23b_Trimestres17_16_15!AM141</f>
        <v>240000</v>
      </c>
      <c r="AA162" s="23" t="str">
        <f>F23a_F23b_Trimestres17_16_15!BA141</f>
        <v>A 1742</v>
      </c>
      <c r="AB162" s="124" t="s">
        <v>674</v>
      </c>
    </row>
    <row r="163" spans="2:28" s="78" customFormat="1" ht="42" x14ac:dyDescent="0.25">
      <c r="B163" s="124">
        <v>2017</v>
      </c>
      <c r="C163" s="124" t="s">
        <v>676</v>
      </c>
      <c r="D163" s="124" t="s">
        <v>87</v>
      </c>
      <c r="E163" s="23" t="s">
        <v>234</v>
      </c>
      <c r="F163" s="124" t="s">
        <v>124</v>
      </c>
      <c r="G163" s="124" t="s">
        <v>125</v>
      </c>
      <c r="H163" s="124" t="str">
        <f>F23a_F23b_Trimestres17_16_15!AJ142</f>
        <v>Servicios de Divulgación de los proyectos y avances de las diferentes Actividades que realiza el H. Ayuntamiento de Morelia</v>
      </c>
      <c r="I163" s="124" t="str">
        <f>F23a_F23b_Trimestres17_16_15!N142</f>
        <v>SA/DCS/S/98/2017</v>
      </c>
      <c r="J163" s="124" t="str">
        <f>F23a_F23b_Trimestres17_16_15!O140</f>
        <v>Secretaría de Administración</v>
      </c>
      <c r="K163" s="124" t="s">
        <v>88</v>
      </c>
      <c r="L163" s="124" t="s">
        <v>81</v>
      </c>
      <c r="M163" s="124" t="s">
        <v>90</v>
      </c>
      <c r="N163" s="124" t="s">
        <v>81</v>
      </c>
      <c r="O163" s="124" t="s">
        <v>91</v>
      </c>
      <c r="P163" s="124" t="s">
        <v>82</v>
      </c>
      <c r="Q163" s="124" t="s">
        <v>92</v>
      </c>
      <c r="R163" s="124" t="str">
        <f>F23a_F23b_Trimestres17_16_15!Y142</f>
        <v>Medio Entertainment S.A de C.V</v>
      </c>
      <c r="S163" s="124" t="str">
        <f t="shared" si="8"/>
        <v>Medio Entertainment S.A de C.V</v>
      </c>
      <c r="T163" s="19" t="str">
        <f>F23a_F23b_Trimestres17_16_15!AG142</f>
        <v>Amplia Cobertura Mediática en el Municipio</v>
      </c>
      <c r="U163" s="23" t="str">
        <f t="shared" si="9"/>
        <v>Sin Competencia del Municipio</v>
      </c>
      <c r="V163" s="124" t="s">
        <v>93</v>
      </c>
      <c r="W163" s="45">
        <f>F23a_F23b_Trimestres17_16_15!R142</f>
        <v>42767</v>
      </c>
      <c r="X163" s="45">
        <f>F23a_F23b_Trimestres17_16_15!S142</f>
        <v>42794</v>
      </c>
      <c r="Y163" s="44">
        <f>F23a_F23b_Trimestres17_16_15!M142</f>
        <v>240000</v>
      </c>
      <c r="Z163" s="44">
        <f>F23a_F23b_Trimestres17_16_15!AM142</f>
        <v>240000</v>
      </c>
      <c r="AA163" s="23" t="str">
        <f>F23a_F23b_Trimestres17_16_15!BA142</f>
        <v>A 1743</v>
      </c>
      <c r="AB163" s="124" t="s">
        <v>674</v>
      </c>
    </row>
    <row r="164" spans="2:28" s="78" customFormat="1" ht="56.25" customHeight="1" x14ac:dyDescent="0.25">
      <c r="B164" s="124">
        <v>2017</v>
      </c>
      <c r="C164" s="124" t="s">
        <v>676</v>
      </c>
      <c r="D164" s="124" t="s">
        <v>87</v>
      </c>
      <c r="E164" s="23" t="s">
        <v>234</v>
      </c>
      <c r="F164" s="124" t="s">
        <v>106</v>
      </c>
      <c r="G164" s="124" t="s">
        <v>105</v>
      </c>
      <c r="H164" s="124" t="str">
        <f>F23a_F23b_Trimestres17_16_15!AJ143</f>
        <v>Servicios de dar a Conocer a la Ciudadanía de Morelia en general, las acciones, programas y campañas realizadas por el H. Ayuntamiento en favor de los Morelianos.</v>
      </c>
      <c r="I164" s="124" t="str">
        <f>F23a_F23b_Trimestres17_16_15!N143</f>
        <v>SA/DCS/S/99/2017</v>
      </c>
      <c r="J164" s="124" t="str">
        <f>F23a_F23b_Trimestres17_16_15!O141</f>
        <v>Secretaría de Administración</v>
      </c>
      <c r="K164" s="124" t="s">
        <v>88</v>
      </c>
      <c r="L164" s="124" t="s">
        <v>81</v>
      </c>
      <c r="M164" s="124" t="s">
        <v>90</v>
      </c>
      <c r="N164" s="124" t="s">
        <v>81</v>
      </c>
      <c r="O164" s="124" t="s">
        <v>91</v>
      </c>
      <c r="P164" s="124" t="s">
        <v>82</v>
      </c>
      <c r="Q164" s="124" t="s">
        <v>92</v>
      </c>
      <c r="R164" s="124" t="str">
        <f>F23a_F23b_Trimestres17_16_15!Y143</f>
        <v>Medio Entertainment S.A de C.V</v>
      </c>
      <c r="S164" s="124" t="str">
        <f t="shared" si="8"/>
        <v>Medio Entertainment S.A de C.V</v>
      </c>
      <c r="T164" s="19" t="str">
        <f>F23a_F23b_Trimestres17_16_15!AG143</f>
        <v>Amplia Cobertura Mediática en el Municipio</v>
      </c>
      <c r="U164" s="23" t="str">
        <f t="shared" si="9"/>
        <v>Sin Competencia del Municipio</v>
      </c>
      <c r="V164" s="124" t="s">
        <v>93</v>
      </c>
      <c r="W164" s="45">
        <f>F23a_F23b_Trimestres17_16_15!R143</f>
        <v>42795</v>
      </c>
      <c r="X164" s="45">
        <f>F23a_F23b_Trimestres17_16_15!S143</f>
        <v>42825</v>
      </c>
      <c r="Y164" s="44">
        <f>F23a_F23b_Trimestres17_16_15!M143</f>
        <v>400000</v>
      </c>
      <c r="Z164" s="44">
        <f>F23a_F23b_Trimestres17_16_15!AM143</f>
        <v>400000</v>
      </c>
      <c r="AA164" s="23" t="str">
        <f>F23a_F23b_Trimestres17_16_15!BA143</f>
        <v>A 1778</v>
      </c>
      <c r="AB164" s="124" t="s">
        <v>674</v>
      </c>
    </row>
    <row r="165" spans="2:28" s="78" customFormat="1" ht="57.75" customHeight="1" x14ac:dyDescent="0.25">
      <c r="B165" s="124">
        <v>2017</v>
      </c>
      <c r="C165" s="124" t="s">
        <v>676</v>
      </c>
      <c r="D165" s="124" t="s">
        <v>87</v>
      </c>
      <c r="E165" s="23" t="s">
        <v>234</v>
      </c>
      <c r="F165" s="124" t="s">
        <v>124</v>
      </c>
      <c r="G165" s="124" t="s">
        <v>125</v>
      </c>
      <c r="H165" s="124" t="str">
        <f>F23a_F23b_Trimestres17_16_15!AJ144</f>
        <v>Servicios de Divulgación de los proyectos y avances de las diferentes Actividades que realiza el H. Ayuntamiento de Morelia</v>
      </c>
      <c r="I165" s="124" t="str">
        <f>F23a_F23b_Trimestres17_16_15!N144</f>
        <v>SA/DCS/S/80/2017</v>
      </c>
      <c r="J165" s="124" t="str">
        <f>F23a_F23b_Trimestres17_16_15!O142</f>
        <v>Secretaría de Administración</v>
      </c>
      <c r="K165" s="124" t="s">
        <v>88</v>
      </c>
      <c r="L165" s="124" t="s">
        <v>81</v>
      </c>
      <c r="M165" s="124" t="s">
        <v>90</v>
      </c>
      <c r="N165" s="124" t="s">
        <v>81</v>
      </c>
      <c r="O165" s="124" t="s">
        <v>91</v>
      </c>
      <c r="P165" s="124" t="s">
        <v>82</v>
      </c>
      <c r="Q165" s="124" t="s">
        <v>92</v>
      </c>
      <c r="R165" s="124" t="str">
        <f>F23a_F23b_Trimestres17_16_15!Y144</f>
        <v>Grupo Acir  S.A de C.V</v>
      </c>
      <c r="S165" s="124" t="str">
        <f t="shared" si="8"/>
        <v>Grupo Acir  S.A de C.V</v>
      </c>
      <c r="T165" s="19" t="str">
        <f>F23a_F23b_Trimestres17_16_15!AG144</f>
        <v>Amplia Cobertura Mediática en el Municipio</v>
      </c>
      <c r="U165" s="23" t="str">
        <f t="shared" si="9"/>
        <v>Sin Competencia del Municipio</v>
      </c>
      <c r="V165" s="124" t="s">
        <v>93</v>
      </c>
      <c r="W165" s="45">
        <f>F23a_F23b_Trimestres17_16_15!R144</f>
        <v>42767</v>
      </c>
      <c r="X165" s="45">
        <f>F23a_F23b_Trimestres17_16_15!S144</f>
        <v>43100</v>
      </c>
      <c r="Y165" s="44">
        <f>F23a_F23b_Trimestres17_16_15!M144</f>
        <v>440590</v>
      </c>
      <c r="Z165" s="44">
        <f>F23a_F23b_Trimestres17_16_15!AM144</f>
        <v>265590</v>
      </c>
      <c r="AA165" s="23" t="str">
        <f>F23a_F23b_Trimestres17_16_15!BA144</f>
        <v xml:space="preserve">MO-24057157, MO 24057363, MO 24057364, MO 24057478, MO 24057668, MO 24057711, </v>
      </c>
      <c r="AB165" s="124" t="s">
        <v>674</v>
      </c>
    </row>
    <row r="166" spans="2:28" s="78" customFormat="1" ht="55.5" customHeight="1" x14ac:dyDescent="0.25">
      <c r="B166" s="124">
        <v>2017</v>
      </c>
      <c r="C166" s="124" t="s">
        <v>676</v>
      </c>
      <c r="D166" s="124" t="s">
        <v>87</v>
      </c>
      <c r="E166" s="23" t="s">
        <v>234</v>
      </c>
      <c r="F166" s="124" t="s">
        <v>106</v>
      </c>
      <c r="G166" s="124" t="s">
        <v>105</v>
      </c>
      <c r="H166" s="124" t="str">
        <f>F23a_F23b_Trimestres17_16_15!AJ145</f>
        <v>Servicios de Difusión de las Campañas de "Predial y Descuentos 207" y "Sigue en el Juego 2017"</v>
      </c>
      <c r="I166" s="124" t="str">
        <f>F23a_F23b_Trimestres17_16_15!N145</f>
        <v>SA/DCS/S/013/2017</v>
      </c>
      <c r="J166" s="124" t="str">
        <f>F23a_F23b_Trimestres17_16_15!O143</f>
        <v>Secretaría de Administración</v>
      </c>
      <c r="K166" s="124" t="s">
        <v>88</v>
      </c>
      <c r="L166" s="124" t="s">
        <v>81</v>
      </c>
      <c r="M166" s="124" t="s">
        <v>90</v>
      </c>
      <c r="N166" s="124" t="s">
        <v>81</v>
      </c>
      <c r="O166" s="124" t="s">
        <v>91</v>
      </c>
      <c r="P166" s="124" t="s">
        <v>82</v>
      </c>
      <c r="Q166" s="124" t="s">
        <v>92</v>
      </c>
      <c r="R166" s="124" t="str">
        <f>F23a_F23b_Trimestres17_16_15!Y145</f>
        <v>Radiotelevisora de Morelia S.A</v>
      </c>
      <c r="S166" s="124" t="str">
        <f t="shared" si="8"/>
        <v>Radiotelevisora de Morelia S.A</v>
      </c>
      <c r="T166" s="19" t="str">
        <f>F23a_F23b_Trimestres17_16_15!AG145</f>
        <v>Amplia Cobertura Mediática en el Municipio</v>
      </c>
      <c r="U166" s="23" t="str">
        <f t="shared" si="9"/>
        <v>Sin Competencia del Municipio</v>
      </c>
      <c r="V166" s="124" t="s">
        <v>93</v>
      </c>
      <c r="W166" s="45">
        <f>F23a_F23b_Trimestres17_16_15!R145</f>
        <v>40544</v>
      </c>
      <c r="X166" s="45">
        <f>F23a_F23b_Trimestres17_16_15!S145</f>
        <v>40574</v>
      </c>
      <c r="Y166" s="44">
        <f>F23a_F23b_Trimestres17_16_15!M145</f>
        <v>99999.98</v>
      </c>
      <c r="Z166" s="44">
        <f>F23a_F23b_Trimestres17_16_15!AM145</f>
        <v>99999.98</v>
      </c>
      <c r="AA166" s="23" t="str">
        <f>F23a_F23b_Trimestres17_16_15!BA145</f>
        <v>MI-3495</v>
      </c>
      <c r="AB166" s="124" t="s">
        <v>674</v>
      </c>
    </row>
    <row r="167" spans="2:28" s="78" customFormat="1" ht="55.5" customHeight="1" x14ac:dyDescent="0.25">
      <c r="B167" s="124">
        <v>2017</v>
      </c>
      <c r="C167" s="124" t="s">
        <v>676</v>
      </c>
      <c r="D167" s="124" t="s">
        <v>87</v>
      </c>
      <c r="E167" s="23" t="s">
        <v>234</v>
      </c>
      <c r="F167" s="124" t="s">
        <v>110</v>
      </c>
      <c r="G167" s="124" t="s">
        <v>111</v>
      </c>
      <c r="H167" s="124" t="str">
        <f>F23a_F23b_Trimestres17_16_15!AJ146</f>
        <v>Servicios de Difusión de Campaña Sigue en el Juego</v>
      </c>
      <c r="I167" s="124" t="str">
        <f>F23a_F23b_Trimestres17_16_15!N146</f>
        <v>SA/DCS/S/014/2017</v>
      </c>
      <c r="J167" s="124" t="str">
        <f>F23a_F23b_Trimestres17_16_15!O144</f>
        <v>Secretaría de Administración</v>
      </c>
      <c r="K167" s="124" t="s">
        <v>88</v>
      </c>
      <c r="L167" s="124" t="s">
        <v>81</v>
      </c>
      <c r="M167" s="124" t="s">
        <v>90</v>
      </c>
      <c r="N167" s="124" t="s">
        <v>81</v>
      </c>
      <c r="O167" s="124" t="s">
        <v>91</v>
      </c>
      <c r="P167" s="124" t="s">
        <v>82</v>
      </c>
      <c r="Q167" s="124" t="s">
        <v>92</v>
      </c>
      <c r="R167" s="124" t="str">
        <f>F23a_F23b_Trimestres17_16_15!Y146</f>
        <v>XEXL S.A de C.V</v>
      </c>
      <c r="S167" s="124" t="str">
        <f t="shared" si="8"/>
        <v>XEXL S.A de C.V</v>
      </c>
      <c r="T167" s="19" t="str">
        <f>F23a_F23b_Trimestres17_16_15!AG146</f>
        <v>Amplia Cobertura Mediática en el Municipio</v>
      </c>
      <c r="U167" s="23" t="str">
        <f t="shared" si="9"/>
        <v>Sin Competencia del Municipio</v>
      </c>
      <c r="V167" s="124" t="s">
        <v>93</v>
      </c>
      <c r="W167" s="45">
        <f>F23a_F23b_Trimestres17_16_15!R146</f>
        <v>42736</v>
      </c>
      <c r="X167" s="45">
        <f>F23a_F23b_Trimestres17_16_15!S146</f>
        <v>42766</v>
      </c>
      <c r="Y167" s="44">
        <f>F23a_F23b_Trimestres17_16_15!M146</f>
        <v>25000</v>
      </c>
      <c r="Z167" s="44">
        <f>F23a_F23b_Trimestres17_16_15!AM146</f>
        <v>25000</v>
      </c>
      <c r="AA167" s="23">
        <f>F23a_F23b_Trimestres17_16_15!BA146</f>
        <v>2874</v>
      </c>
      <c r="AB167" s="124" t="s">
        <v>674</v>
      </c>
    </row>
    <row r="168" spans="2:28" s="78" customFormat="1" ht="42" x14ac:dyDescent="0.25">
      <c r="B168" s="124">
        <v>2017</v>
      </c>
      <c r="C168" s="124" t="s">
        <v>676</v>
      </c>
      <c r="D168" s="124" t="s">
        <v>87</v>
      </c>
      <c r="E168" s="23" t="s">
        <v>234</v>
      </c>
      <c r="F168" s="124" t="s">
        <v>124</v>
      </c>
      <c r="G168" s="124" t="s">
        <v>125</v>
      </c>
      <c r="H168" s="124" t="str">
        <f>F23a_F23b_Trimestres17_16_15!AJ147</f>
        <v>Servicios de Difusión de Campaña de Predial y Descuentos 2017 y la de Sigue en le Juego</v>
      </c>
      <c r="I168" s="124" t="str">
        <f>F23a_F23b_Trimestres17_16_15!N147</f>
        <v>SA/DCS/S/017/2017</v>
      </c>
      <c r="J168" s="124" t="str">
        <f>F23a_F23b_Trimestres17_16_15!O145</f>
        <v>Secretaría de Administración</v>
      </c>
      <c r="K168" s="124" t="s">
        <v>88</v>
      </c>
      <c r="L168" s="124" t="s">
        <v>81</v>
      </c>
      <c r="M168" s="124" t="s">
        <v>90</v>
      </c>
      <c r="N168" s="124" t="s">
        <v>81</v>
      </c>
      <c r="O168" s="124" t="s">
        <v>91</v>
      </c>
      <c r="P168" s="124" t="s">
        <v>82</v>
      </c>
      <c r="Q168" s="124" t="s">
        <v>92</v>
      </c>
      <c r="R168" s="124" t="str">
        <f>F23a_F23b_Trimestres17_16_15!Y147</f>
        <v>Grupo Radiocomunicaciones de Morelia S.A de C.V</v>
      </c>
      <c r="S168" s="124" t="str">
        <f t="shared" si="8"/>
        <v>Grupo Radiocomunicaciones de Morelia S.A de C.V</v>
      </c>
      <c r="T168" s="19" t="str">
        <f>F23a_F23b_Trimestres17_16_15!AG147</f>
        <v>Amplia Cobertura Mediática en el Municipio</v>
      </c>
      <c r="U168" s="23" t="str">
        <f t="shared" si="9"/>
        <v>Sin Competencia del Municipio</v>
      </c>
      <c r="V168" s="124" t="s">
        <v>93</v>
      </c>
      <c r="W168" s="45">
        <f>F23a_F23b_Trimestres17_16_15!R147</f>
        <v>42736</v>
      </c>
      <c r="X168" s="45">
        <f>F23a_F23b_Trimestres17_16_15!S147</f>
        <v>42766</v>
      </c>
      <c r="Y168" s="44">
        <f>F23a_F23b_Trimestres17_16_15!M147</f>
        <v>60000</v>
      </c>
      <c r="Z168" s="44">
        <f>F23a_F23b_Trimestres17_16_15!AM147</f>
        <v>60000</v>
      </c>
      <c r="AA168" s="23" t="str">
        <f>F23a_F23b_Trimestres17_16_15!BA147</f>
        <v>B 522</v>
      </c>
      <c r="AB168" s="124" t="s">
        <v>674</v>
      </c>
    </row>
    <row r="169" spans="2:28" s="78" customFormat="1" ht="31.5" x14ac:dyDescent="0.25">
      <c r="B169" s="124">
        <v>2017</v>
      </c>
      <c r="C169" s="124" t="s">
        <v>676</v>
      </c>
      <c r="D169" s="124" t="s">
        <v>87</v>
      </c>
      <c r="E169" s="23" t="s">
        <v>234</v>
      </c>
      <c r="F169" s="124" t="s">
        <v>99</v>
      </c>
      <c r="G169" s="124" t="s">
        <v>179</v>
      </c>
      <c r="H169" s="124" t="str">
        <f>F23a_F23b_Trimestres17_16_15!AJ148</f>
        <v>Servicios de Difusión de Campaña de Predial y Descuentos 2017 y la de Agua sin Aumento</v>
      </c>
      <c r="I169" s="124" t="str">
        <f>F23a_F23b_Trimestres17_16_15!N148</f>
        <v>SA/DCS/S/018/2017</v>
      </c>
      <c r="J169" s="124" t="str">
        <f>F23a_F23b_Trimestres17_16_15!O146</f>
        <v>Secretaría de Administración</v>
      </c>
      <c r="K169" s="124" t="s">
        <v>88</v>
      </c>
      <c r="L169" s="124" t="s">
        <v>81</v>
      </c>
      <c r="M169" s="124" t="s">
        <v>90</v>
      </c>
      <c r="N169" s="124" t="s">
        <v>81</v>
      </c>
      <c r="O169" s="124" t="s">
        <v>91</v>
      </c>
      <c r="P169" s="124" t="s">
        <v>82</v>
      </c>
      <c r="Q169" s="124" t="s">
        <v>92</v>
      </c>
      <c r="R169" s="124" t="str">
        <f>F23a_F23b_Trimestres17_16_15!Y148</f>
        <v>Sociedad Editora de Michoacán S.A de C.V</v>
      </c>
      <c r="S169" s="124" t="str">
        <f t="shared" si="8"/>
        <v>Sociedad Editora de Michoacán S.A de C.V</v>
      </c>
      <c r="T169" s="19" t="str">
        <f>F23a_F23b_Trimestres17_16_15!AG148</f>
        <v>Amplia Cobertura Mediática en el Municipio</v>
      </c>
      <c r="U169" s="23" t="str">
        <f t="shared" si="9"/>
        <v>Sin Competencia del Municipio</v>
      </c>
      <c r="V169" s="124" t="s">
        <v>93</v>
      </c>
      <c r="W169" s="45">
        <f>F23a_F23b_Trimestres17_16_15!R148</f>
        <v>42736</v>
      </c>
      <c r="X169" s="45">
        <f>F23a_F23b_Trimestres17_16_15!S148</f>
        <v>42766</v>
      </c>
      <c r="Y169" s="44">
        <f>F23a_F23b_Trimestres17_16_15!M148</f>
        <v>152000.01999999999</v>
      </c>
      <c r="Z169" s="44">
        <f>F23a_F23b_Trimestres17_16_15!AM148</f>
        <v>152000.01999999999</v>
      </c>
      <c r="AA169" s="23" t="str">
        <f>F23a_F23b_Trimestres17_16_15!BA148</f>
        <v>40878, 40879</v>
      </c>
      <c r="AB169" s="124" t="s">
        <v>674</v>
      </c>
    </row>
    <row r="170" spans="2:28" s="78" customFormat="1" ht="33.75" customHeight="1" x14ac:dyDescent="0.25">
      <c r="B170" s="124">
        <v>2017</v>
      </c>
      <c r="C170" s="124" t="s">
        <v>676</v>
      </c>
      <c r="D170" s="124" t="s">
        <v>87</v>
      </c>
      <c r="E170" s="23" t="s">
        <v>234</v>
      </c>
      <c r="F170" s="124" t="s">
        <v>99</v>
      </c>
      <c r="G170" s="124" t="s">
        <v>99</v>
      </c>
      <c r="H170" s="124" t="str">
        <f>F23a_F23b_Trimestres17_16_15!AJ149</f>
        <v>Servicios de Difusión de Campaña de Predial y Descuentos 2017</v>
      </c>
      <c r="I170" s="124" t="str">
        <f>F23a_F23b_Trimestres17_16_15!N149</f>
        <v>SA/DCS/S/019/2017</v>
      </c>
      <c r="J170" s="124" t="str">
        <f>F23a_F23b_Trimestres17_16_15!O147</f>
        <v>Secretaría de Administración</v>
      </c>
      <c r="K170" s="124" t="s">
        <v>88</v>
      </c>
      <c r="L170" s="124" t="s">
        <v>81</v>
      </c>
      <c r="M170" s="124" t="s">
        <v>90</v>
      </c>
      <c r="N170" s="124" t="s">
        <v>81</v>
      </c>
      <c r="O170" s="124" t="s">
        <v>91</v>
      </c>
      <c r="P170" s="124" t="s">
        <v>82</v>
      </c>
      <c r="Q170" s="124" t="s">
        <v>92</v>
      </c>
      <c r="R170" s="124" t="str">
        <f>F23a_F23b_Trimestres17_16_15!Y149</f>
        <v>N/D</v>
      </c>
      <c r="S170" s="124" t="str">
        <f t="shared" ref="S170:S201" si="10">R170</f>
        <v>N/D</v>
      </c>
      <c r="T170" s="19" t="str">
        <f>F23a_F23b_Trimestres17_16_15!AG149</f>
        <v>Amplia Cobertura Mediática en el Municipio</v>
      </c>
      <c r="U170" s="23" t="str">
        <f t="shared" ref="U170:U201" si="11">E170</f>
        <v>Sin Competencia del Municipio</v>
      </c>
      <c r="V170" s="124" t="s">
        <v>93</v>
      </c>
      <c r="W170" s="45">
        <f>F23a_F23b_Trimestres17_16_15!R149</f>
        <v>42736</v>
      </c>
      <c r="X170" s="45">
        <f>F23a_F23b_Trimestres17_16_15!S149</f>
        <v>42766</v>
      </c>
      <c r="Y170" s="44">
        <f>F23a_F23b_Trimestres17_16_15!M149</f>
        <v>10000</v>
      </c>
      <c r="Z170" s="44">
        <f>F23a_F23b_Trimestres17_16_15!AM149</f>
        <v>10000</v>
      </c>
      <c r="AA170" s="23" t="str">
        <f>F23a_F23b_Trimestres17_16_15!BA149</f>
        <v>1CFC3D3464C4</v>
      </c>
      <c r="AB170" s="124" t="s">
        <v>674</v>
      </c>
    </row>
    <row r="171" spans="2:28" s="78" customFormat="1" ht="34.5" customHeight="1" x14ac:dyDescent="0.25">
      <c r="B171" s="124">
        <v>2017</v>
      </c>
      <c r="C171" s="124" t="s">
        <v>676</v>
      </c>
      <c r="D171" s="124" t="s">
        <v>87</v>
      </c>
      <c r="E171" s="23" t="s">
        <v>234</v>
      </c>
      <c r="F171" s="124" t="s">
        <v>106</v>
      </c>
      <c r="G171" s="124" t="s">
        <v>105</v>
      </c>
      <c r="H171" s="124" t="str">
        <f>F23a_F23b_Trimestres17_16_15!AJ150</f>
        <v>Servicios de Difusión de Campañas Sigue en el Juego y Temporada de Frío</v>
      </c>
      <c r="I171" s="124" t="str">
        <f>F23a_F23b_Trimestres17_16_15!N150</f>
        <v>SA/DCS/S/023/2017</v>
      </c>
      <c r="J171" s="124" t="str">
        <f>F23a_F23b_Trimestres17_16_15!O148</f>
        <v>Secretaría de Administración</v>
      </c>
      <c r="K171" s="124" t="s">
        <v>88</v>
      </c>
      <c r="L171" s="124" t="s">
        <v>81</v>
      </c>
      <c r="M171" s="124" t="s">
        <v>90</v>
      </c>
      <c r="N171" s="124" t="s">
        <v>81</v>
      </c>
      <c r="O171" s="124" t="s">
        <v>91</v>
      </c>
      <c r="P171" s="124" t="s">
        <v>82</v>
      </c>
      <c r="Q171" s="124" t="s">
        <v>92</v>
      </c>
      <c r="R171" s="124" t="str">
        <f>F23a_F23b_Trimestres17_16_15!Y150</f>
        <v>Televisión Marmor S.A de C.V</v>
      </c>
      <c r="S171" s="124" t="str">
        <f t="shared" si="10"/>
        <v>Televisión Marmor S.A de C.V</v>
      </c>
      <c r="T171" s="19" t="str">
        <f>F23a_F23b_Trimestres17_16_15!AG150</f>
        <v>Amplia Cobertura Mediática en el Municipio</v>
      </c>
      <c r="U171" s="23" t="str">
        <f t="shared" si="11"/>
        <v>Sin Competencia del Municipio</v>
      </c>
      <c r="V171" s="124" t="s">
        <v>93</v>
      </c>
      <c r="W171" s="45">
        <f>F23a_F23b_Trimestres17_16_15!R150</f>
        <v>42736</v>
      </c>
      <c r="X171" s="45">
        <f>F23a_F23b_Trimestres17_16_15!S150</f>
        <v>42766</v>
      </c>
      <c r="Y171" s="44">
        <f>F23a_F23b_Trimestres17_16_15!M150</f>
        <v>89600</v>
      </c>
      <c r="Z171" s="44">
        <f>F23a_F23b_Trimestres17_16_15!AM150</f>
        <v>89600</v>
      </c>
      <c r="AA171" s="23">
        <f>F23a_F23b_Trimestres17_16_15!BA150</f>
        <v>626</v>
      </c>
      <c r="AB171" s="124" t="s">
        <v>674</v>
      </c>
    </row>
    <row r="172" spans="2:28" s="78" customFormat="1" ht="42" x14ac:dyDescent="0.25">
      <c r="B172" s="124">
        <v>2017</v>
      </c>
      <c r="C172" s="124" t="s">
        <v>676</v>
      </c>
      <c r="D172" s="124" t="s">
        <v>87</v>
      </c>
      <c r="E172" s="23" t="s">
        <v>234</v>
      </c>
      <c r="F172" s="124" t="s">
        <v>124</v>
      </c>
      <c r="G172" s="124" t="s">
        <v>125</v>
      </c>
      <c r="H172" s="124" t="str">
        <f>F23a_F23b_Trimestres17_16_15!AJ151</f>
        <v>Servicios de Difusión de Campañas Sigue en el Juego, Temporada de Frío y Banner de Agua sin Aumento y Predial 2017</v>
      </c>
      <c r="I172" s="124" t="str">
        <f>F23a_F23b_Trimestres17_16_15!N151</f>
        <v>SA/DCS/S/020/2017</v>
      </c>
      <c r="J172" s="124" t="str">
        <f>F23a_F23b_Trimestres17_16_15!O149</f>
        <v>Secretaría de Administración</v>
      </c>
      <c r="K172" s="124" t="s">
        <v>88</v>
      </c>
      <c r="L172" s="124" t="s">
        <v>81</v>
      </c>
      <c r="M172" s="124" t="s">
        <v>90</v>
      </c>
      <c r="N172" s="124" t="s">
        <v>81</v>
      </c>
      <c r="O172" s="124" t="s">
        <v>91</v>
      </c>
      <c r="P172" s="124" t="s">
        <v>82</v>
      </c>
      <c r="Q172" s="124" t="s">
        <v>92</v>
      </c>
      <c r="R172" s="124" t="str">
        <f>F23a_F23b_Trimestres17_16_15!Y151</f>
        <v>Servicios y Asesoría Publicitaria Siglo XXI S.A de C.V</v>
      </c>
      <c r="S172" s="124" t="str">
        <f t="shared" si="10"/>
        <v>Servicios y Asesoría Publicitaria Siglo XXI S.A de C.V</v>
      </c>
      <c r="T172" s="19" t="str">
        <f>F23a_F23b_Trimestres17_16_15!AG151</f>
        <v>Amplia Cobertura Mediática en el Municipio</v>
      </c>
      <c r="U172" s="23" t="str">
        <f t="shared" si="11"/>
        <v>Sin Competencia del Municipio</v>
      </c>
      <c r="V172" s="124" t="s">
        <v>93</v>
      </c>
      <c r="W172" s="45">
        <f>F23a_F23b_Trimestres17_16_15!R151</f>
        <v>42736</v>
      </c>
      <c r="X172" s="45">
        <f>F23a_F23b_Trimestres17_16_15!S151</f>
        <v>42766</v>
      </c>
      <c r="Y172" s="44">
        <f>F23a_F23b_Trimestres17_16_15!M151</f>
        <v>100000</v>
      </c>
      <c r="Z172" s="44">
        <f>F23a_F23b_Trimestres17_16_15!AM151</f>
        <v>100000</v>
      </c>
      <c r="AA172" s="23">
        <f>F23a_F23b_Trimestres17_16_15!BA151</f>
        <v>99</v>
      </c>
      <c r="AB172" s="124" t="s">
        <v>674</v>
      </c>
    </row>
    <row r="173" spans="2:28" s="78" customFormat="1" ht="31.5" x14ac:dyDescent="0.25">
      <c r="B173" s="124">
        <v>2017</v>
      </c>
      <c r="C173" s="124" t="s">
        <v>676</v>
      </c>
      <c r="D173" s="124" t="s">
        <v>87</v>
      </c>
      <c r="E173" s="23" t="s">
        <v>234</v>
      </c>
      <c r="F173" s="124" t="s">
        <v>106</v>
      </c>
      <c r="G173" s="124" t="s">
        <v>105</v>
      </c>
      <c r="H173" s="124" t="str">
        <f>F23a_F23b_Trimestres17_16_15!AJ152</f>
        <v>Servicios de Difusión de Campañas Sigue en el Juego y Temporada de Frío</v>
      </c>
      <c r="I173" s="124" t="str">
        <f>F23a_F23b_Trimestres17_16_15!N152</f>
        <v>SA/DCS/S/021/2017</v>
      </c>
      <c r="J173" s="124" t="str">
        <f>F23a_F23b_Trimestres17_16_15!O150</f>
        <v>Secretaría de Administración</v>
      </c>
      <c r="K173" s="124" t="s">
        <v>88</v>
      </c>
      <c r="L173" s="124" t="s">
        <v>81</v>
      </c>
      <c r="M173" s="124" t="s">
        <v>90</v>
      </c>
      <c r="N173" s="124" t="s">
        <v>81</v>
      </c>
      <c r="O173" s="124" t="s">
        <v>91</v>
      </c>
      <c r="P173" s="124" t="s">
        <v>82</v>
      </c>
      <c r="Q173" s="124" t="s">
        <v>92</v>
      </c>
      <c r="R173" s="124" t="str">
        <f>F23a_F23b_Trimestres17_16_15!Y152</f>
        <v>Televisión de Michoacán S.A de C.V</v>
      </c>
      <c r="S173" s="124" t="str">
        <f t="shared" si="10"/>
        <v>Televisión de Michoacán S.A de C.V</v>
      </c>
      <c r="T173" s="19" t="str">
        <f>F23a_F23b_Trimestres17_16_15!AG152</f>
        <v>Amplia Cobertura Mediática en el Municipio</v>
      </c>
      <c r="U173" s="23" t="str">
        <f t="shared" si="11"/>
        <v>Sin Competencia del Municipio</v>
      </c>
      <c r="V173" s="124" t="s">
        <v>93</v>
      </c>
      <c r="W173" s="45">
        <f>F23a_F23b_Trimestres17_16_15!R152</f>
        <v>42736</v>
      </c>
      <c r="X173" s="45">
        <f>F23a_F23b_Trimestres17_16_15!S152</f>
        <v>42766</v>
      </c>
      <c r="Y173" s="44">
        <f>F23a_F23b_Trimestres17_16_15!M152</f>
        <v>34600</v>
      </c>
      <c r="Z173" s="44">
        <f>F23a_F23b_Trimestres17_16_15!AM152</f>
        <v>34600</v>
      </c>
      <c r="AA173" s="23">
        <f>F23a_F23b_Trimestres17_16_15!BA152</f>
        <v>782</v>
      </c>
      <c r="AB173" s="124" t="s">
        <v>674</v>
      </c>
    </row>
    <row r="174" spans="2:28" s="78" customFormat="1" ht="31.5" x14ac:dyDescent="0.25">
      <c r="B174" s="124">
        <v>2017</v>
      </c>
      <c r="C174" s="124" t="s">
        <v>676</v>
      </c>
      <c r="D174" s="124" t="s">
        <v>87</v>
      </c>
      <c r="E174" s="23" t="s">
        <v>234</v>
      </c>
      <c r="F174" s="124" t="s">
        <v>143</v>
      </c>
      <c r="G174" s="124" t="s">
        <v>439</v>
      </c>
      <c r="H174" s="124" t="str">
        <f>F23a_F23b_Trimestres17_16_15!AJ153</f>
        <v>Servicios de Difusión de Campañas Sigue en el Juego y Camina tu Ciudad</v>
      </c>
      <c r="I174" s="124" t="str">
        <f>F23a_F23b_Trimestres17_16_15!N153</f>
        <v>SA/DCS/S/022/2017</v>
      </c>
      <c r="J174" s="124" t="str">
        <f>F23a_F23b_Trimestres17_16_15!O151</f>
        <v>Secretaría de Administración</v>
      </c>
      <c r="K174" s="124" t="s">
        <v>88</v>
      </c>
      <c r="L174" s="124" t="s">
        <v>81</v>
      </c>
      <c r="M174" s="124" t="s">
        <v>90</v>
      </c>
      <c r="N174" s="124" t="s">
        <v>81</v>
      </c>
      <c r="O174" s="124" t="s">
        <v>91</v>
      </c>
      <c r="P174" s="124" t="s">
        <v>82</v>
      </c>
      <c r="Q174" s="124" t="s">
        <v>92</v>
      </c>
      <c r="R174" s="124" t="str">
        <f>F23a_F23b_Trimestres17_16_15!Y153</f>
        <v>Morelia Stereo S.A de C.V</v>
      </c>
      <c r="S174" s="124" t="str">
        <f t="shared" si="10"/>
        <v>Morelia Stereo S.A de C.V</v>
      </c>
      <c r="T174" s="19" t="str">
        <f>F23a_F23b_Trimestres17_16_15!AG153</f>
        <v>Amplia Cobertura Mediática en el Municipio</v>
      </c>
      <c r="U174" s="23" t="str">
        <f t="shared" si="11"/>
        <v>Sin Competencia del Municipio</v>
      </c>
      <c r="V174" s="124" t="s">
        <v>93</v>
      </c>
      <c r="W174" s="45">
        <f>F23a_F23b_Trimestres17_16_15!R153</f>
        <v>42736</v>
      </c>
      <c r="X174" s="45">
        <f>F23a_F23b_Trimestres17_16_15!S153</f>
        <v>42766</v>
      </c>
      <c r="Y174" s="44">
        <f>F23a_F23b_Trimestres17_16_15!M153</f>
        <v>195800</v>
      </c>
      <c r="Z174" s="44">
        <f>F23a_F23b_Trimestres17_16_15!AM153</f>
        <v>195800</v>
      </c>
      <c r="AA174" s="23" t="str">
        <f>F23a_F23b_Trimestres17_16_15!BA153</f>
        <v>A 2674, A 2675</v>
      </c>
      <c r="AB174" s="124" t="s">
        <v>674</v>
      </c>
    </row>
    <row r="175" spans="2:28" s="78" customFormat="1" ht="21" customHeight="1" x14ac:dyDescent="0.25">
      <c r="B175" s="124">
        <v>2017</v>
      </c>
      <c r="C175" s="124" t="s">
        <v>676</v>
      </c>
      <c r="D175" s="124" t="s">
        <v>87</v>
      </c>
      <c r="E175" s="23" t="s">
        <v>234</v>
      </c>
      <c r="F175" s="124" t="s">
        <v>445</v>
      </c>
      <c r="G175" s="124" t="s">
        <v>111</v>
      </c>
      <c r="H175" s="124" t="str">
        <f>F23a_F23b_Trimestres17_16_15!AJ154</f>
        <v>Servicios de Difusión de Campañas Predial y Descuentos 2017, Agua sin Aumento y Sigue en el Juego.</v>
      </c>
      <c r="I175" s="124" t="str">
        <f>F23a_F23b_Trimestres17_16_15!N154</f>
        <v>SA/DCS/S/024/2017</v>
      </c>
      <c r="J175" s="124" t="str">
        <f>F23a_F23b_Trimestres17_16_15!O152</f>
        <v>Secretaría de Administración</v>
      </c>
      <c r="K175" s="124" t="s">
        <v>88</v>
      </c>
      <c r="L175" s="124" t="s">
        <v>81</v>
      </c>
      <c r="M175" s="124" t="s">
        <v>90</v>
      </c>
      <c r="N175" s="124" t="s">
        <v>81</v>
      </c>
      <c r="O175" s="124" t="s">
        <v>91</v>
      </c>
      <c r="P175" s="124" t="s">
        <v>82</v>
      </c>
      <c r="Q175" s="124" t="s">
        <v>92</v>
      </c>
      <c r="R175" s="124" t="str">
        <f>F23a_F23b_Trimestres17_16_15!Y154</f>
        <v>Operadora y Editora del Bajío S.A de C.V</v>
      </c>
      <c r="S175" s="124" t="str">
        <f t="shared" si="10"/>
        <v>Operadora y Editora del Bajío S.A de C.V</v>
      </c>
      <c r="T175" s="19" t="str">
        <f>F23a_F23b_Trimestres17_16_15!AG154</f>
        <v>Amplia Cobertura Mediática en el Municipio</v>
      </c>
      <c r="U175" s="23" t="str">
        <f t="shared" si="11"/>
        <v>Sin Competencia del Municipio</v>
      </c>
      <c r="V175" s="124" t="s">
        <v>93</v>
      </c>
      <c r="W175" s="45">
        <f>F23a_F23b_Trimestres17_16_15!R154</f>
        <v>42736</v>
      </c>
      <c r="X175" s="45">
        <f>F23a_F23b_Trimestres17_16_15!S154</f>
        <v>42766</v>
      </c>
      <c r="Y175" s="44">
        <f>F23a_F23b_Trimestres17_16_15!M154</f>
        <v>200000</v>
      </c>
      <c r="Z175" s="44">
        <f>F23a_F23b_Trimestres17_16_15!AM154</f>
        <v>200000</v>
      </c>
      <c r="AA175" s="23" t="str">
        <f>F23a_F23b_Trimestres17_16_15!BA154</f>
        <v>A021992, A021993</v>
      </c>
      <c r="AB175" s="124" t="s">
        <v>674</v>
      </c>
    </row>
    <row r="176" spans="2:28" s="78" customFormat="1" ht="31.5" x14ac:dyDescent="0.25">
      <c r="B176" s="124">
        <v>2017</v>
      </c>
      <c r="C176" s="124" t="s">
        <v>676</v>
      </c>
      <c r="D176" s="124" t="s">
        <v>87</v>
      </c>
      <c r="E176" s="23" t="s">
        <v>234</v>
      </c>
      <c r="F176" s="124" t="s">
        <v>124</v>
      </c>
      <c r="G176" s="124" t="s">
        <v>124</v>
      </c>
      <c r="H176" s="124" t="str">
        <f>F23a_F23b_Trimestres17_16_15!AJ155</f>
        <v>Servicios de Difusión de Campaña Sigue en el Juego.</v>
      </c>
      <c r="I176" s="124" t="str">
        <f>F23a_F23b_Trimestres17_16_15!N155</f>
        <v>SA/DCS/S/036/2017</v>
      </c>
      <c r="J176" s="124" t="str">
        <f>F23a_F23b_Trimestres17_16_15!O153</f>
        <v>Secretaría de Administración</v>
      </c>
      <c r="K176" s="124" t="s">
        <v>88</v>
      </c>
      <c r="L176" s="124" t="s">
        <v>81</v>
      </c>
      <c r="M176" s="124" t="s">
        <v>90</v>
      </c>
      <c r="N176" s="124" t="s">
        <v>81</v>
      </c>
      <c r="O176" s="124" t="s">
        <v>91</v>
      </c>
      <c r="P176" s="124" t="s">
        <v>82</v>
      </c>
      <c r="Q176" s="124" t="s">
        <v>92</v>
      </c>
      <c r="R176" s="124" t="str">
        <f>F23a_F23b_Trimestres17_16_15!Y155</f>
        <v>N/D</v>
      </c>
      <c r="S176" s="124" t="str">
        <f t="shared" si="10"/>
        <v>N/D</v>
      </c>
      <c r="T176" s="19" t="str">
        <f>F23a_F23b_Trimestres17_16_15!AG155</f>
        <v>Amplia Cobertura Mediática en el Municipio</v>
      </c>
      <c r="U176" s="23" t="str">
        <f t="shared" si="11"/>
        <v>Sin Competencia del Municipio</v>
      </c>
      <c r="V176" s="124" t="s">
        <v>93</v>
      </c>
      <c r="W176" s="45">
        <f>F23a_F23b_Trimestres17_16_15!R155</f>
        <v>42736</v>
      </c>
      <c r="X176" s="45">
        <f>F23a_F23b_Trimestres17_16_15!S155</f>
        <v>42766</v>
      </c>
      <c r="Y176" s="44">
        <f>F23a_F23b_Trimestres17_16_15!M155</f>
        <v>30000</v>
      </c>
      <c r="Z176" s="44">
        <f>F23a_F23b_Trimestres17_16_15!AM155</f>
        <v>30000</v>
      </c>
      <c r="AA176" s="23">
        <f>F23a_F23b_Trimestres17_16_15!BA155</f>
        <v>128</v>
      </c>
      <c r="AB176" s="124" t="s">
        <v>674</v>
      </c>
    </row>
    <row r="177" spans="2:28" s="78" customFormat="1" ht="31.5" x14ac:dyDescent="0.25">
      <c r="B177" s="124">
        <v>2017</v>
      </c>
      <c r="C177" s="124" t="s">
        <v>676</v>
      </c>
      <c r="D177" s="124" t="s">
        <v>87</v>
      </c>
      <c r="E177" s="23" t="s">
        <v>234</v>
      </c>
      <c r="F177" s="124" t="s">
        <v>124</v>
      </c>
      <c r="G177" s="124" t="s">
        <v>124</v>
      </c>
      <c r="H177" s="124" t="str">
        <f>F23a_F23b_Trimestres17_16_15!AJ156</f>
        <v>Servicios de Difusión de Campañas Predial y Descuentos 2017 y Agua sin Aumento</v>
      </c>
      <c r="I177" s="124" t="str">
        <f>F23a_F23b_Trimestres17_16_15!N156</f>
        <v>SA/DCS/S/041/2017 B</v>
      </c>
      <c r="J177" s="124" t="str">
        <f>F23a_F23b_Trimestres17_16_15!O154</f>
        <v>Secretaría de Administración</v>
      </c>
      <c r="K177" s="124" t="s">
        <v>88</v>
      </c>
      <c r="L177" s="124" t="s">
        <v>81</v>
      </c>
      <c r="M177" s="124" t="s">
        <v>90</v>
      </c>
      <c r="N177" s="124" t="s">
        <v>81</v>
      </c>
      <c r="O177" s="124" t="s">
        <v>91</v>
      </c>
      <c r="P177" s="124" t="s">
        <v>82</v>
      </c>
      <c r="Q177" s="124" t="s">
        <v>92</v>
      </c>
      <c r="R177" s="124" t="str">
        <f>F23a_F23b_Trimestres17_16_15!Y156</f>
        <v>Casa Editorial ABC de Michoacán S.A de C.V</v>
      </c>
      <c r="S177" s="124" t="str">
        <f t="shared" si="10"/>
        <v>Casa Editorial ABC de Michoacán S.A de C.V</v>
      </c>
      <c r="T177" s="19" t="str">
        <f>F23a_F23b_Trimestres17_16_15!AG156</f>
        <v>Amplia Cobertura Mediática en el Municipio</v>
      </c>
      <c r="U177" s="23" t="str">
        <f t="shared" si="11"/>
        <v>Sin Competencia del Municipio</v>
      </c>
      <c r="V177" s="124" t="s">
        <v>93</v>
      </c>
      <c r="W177" s="45">
        <f>F23a_F23b_Trimestres17_16_15!R156</f>
        <v>42736</v>
      </c>
      <c r="X177" s="45">
        <f>F23a_F23b_Trimestres17_16_15!S156</f>
        <v>42766</v>
      </c>
      <c r="Y177" s="44">
        <f>F23a_F23b_Trimestres17_16_15!M156</f>
        <v>100000</v>
      </c>
      <c r="Z177" s="44">
        <f>F23a_F23b_Trimestres17_16_15!AM156</f>
        <v>100000</v>
      </c>
      <c r="AA177" s="23" t="str">
        <f>F23a_F23b_Trimestres17_16_15!BA156</f>
        <v>MOR 515, MOR 516</v>
      </c>
      <c r="AB177" s="124" t="s">
        <v>674</v>
      </c>
    </row>
    <row r="178" spans="2:28" s="78" customFormat="1" ht="31.5" x14ac:dyDescent="0.25">
      <c r="B178" s="124">
        <v>2017</v>
      </c>
      <c r="C178" s="124" t="s">
        <v>676</v>
      </c>
      <c r="D178" s="124" t="s">
        <v>87</v>
      </c>
      <c r="E178" s="23" t="s">
        <v>234</v>
      </c>
      <c r="F178" s="124" t="s">
        <v>106</v>
      </c>
      <c r="G178" s="124" t="s">
        <v>105</v>
      </c>
      <c r="H178" s="124" t="str">
        <f>F23a_F23b_Trimestres17_16_15!AJ157</f>
        <v>Servicios de Difusión de las Actividades de Obras Públicas del Ayuntamiento de Morelia en Enero de 2017.</v>
      </c>
      <c r="I178" s="124" t="str">
        <f>F23a_F23b_Trimestres17_16_15!N157</f>
        <v>SA/DCS/S/034/2017</v>
      </c>
      <c r="J178" s="124" t="str">
        <f>F23a_F23b_Trimestres17_16_15!O155</f>
        <v>Secretaría de Administración</v>
      </c>
      <c r="K178" s="124" t="s">
        <v>88</v>
      </c>
      <c r="L178" s="124" t="s">
        <v>81</v>
      </c>
      <c r="M178" s="124" t="s">
        <v>90</v>
      </c>
      <c r="N178" s="124" t="s">
        <v>81</v>
      </c>
      <c r="O178" s="124" t="s">
        <v>91</v>
      </c>
      <c r="P178" s="124" t="s">
        <v>82</v>
      </c>
      <c r="Q178" s="124" t="s">
        <v>92</v>
      </c>
      <c r="R178" s="124" t="str">
        <f>F23a_F23b_Trimestres17_16_15!Y157</f>
        <v>N/D</v>
      </c>
      <c r="S178" s="124" t="str">
        <f t="shared" si="10"/>
        <v>N/D</v>
      </c>
      <c r="T178" s="19" t="str">
        <f>F23a_F23b_Trimestres17_16_15!AG157</f>
        <v>Amplia Cobertura Mediática en el Municipio</v>
      </c>
      <c r="U178" s="23" t="str">
        <f t="shared" si="11"/>
        <v>Sin Competencia del Municipio</v>
      </c>
      <c r="V178" s="124" t="s">
        <v>93</v>
      </c>
      <c r="W178" s="45">
        <f>F23a_F23b_Trimestres17_16_15!R157</f>
        <v>42736</v>
      </c>
      <c r="X178" s="45">
        <f>F23a_F23b_Trimestres17_16_15!S157</f>
        <v>42766</v>
      </c>
      <c r="Y178" s="44">
        <f>F23a_F23b_Trimestres17_16_15!M157</f>
        <v>60000</v>
      </c>
      <c r="Z178" s="44">
        <f>F23a_F23b_Trimestres17_16_15!AM157</f>
        <v>60000</v>
      </c>
      <c r="AA178" s="23">
        <f>F23a_F23b_Trimestres17_16_15!BA157</f>
        <v>114</v>
      </c>
      <c r="AB178" s="124" t="s">
        <v>674</v>
      </c>
    </row>
    <row r="179" spans="2:28" s="78" customFormat="1" ht="31.5" x14ac:dyDescent="0.25">
      <c r="B179" s="124">
        <v>2017</v>
      </c>
      <c r="C179" s="124" t="s">
        <v>676</v>
      </c>
      <c r="D179" s="124" t="s">
        <v>87</v>
      </c>
      <c r="E179" s="23" t="s">
        <v>234</v>
      </c>
      <c r="F179" s="124" t="s">
        <v>124</v>
      </c>
      <c r="G179" s="124" t="s">
        <v>125</v>
      </c>
      <c r="H179" s="124" t="str">
        <f>F23a_F23b_Trimestres17_16_15!AJ158</f>
        <v>Servicios de Difusión de Campañas Predial y Descuentos 2017 y Sigue en el Juego 2017</v>
      </c>
      <c r="I179" s="124" t="str">
        <f>F23a_F23b_Trimestres17_16_15!N158</f>
        <v>SA/DCS/S/015/2017</v>
      </c>
      <c r="J179" s="124" t="str">
        <f>F23a_F23b_Trimestres17_16_15!O156</f>
        <v>Secretaría de Administración</v>
      </c>
      <c r="K179" s="124" t="s">
        <v>88</v>
      </c>
      <c r="L179" s="124" t="s">
        <v>81</v>
      </c>
      <c r="M179" s="124" t="s">
        <v>90</v>
      </c>
      <c r="N179" s="124" t="s">
        <v>81</v>
      </c>
      <c r="O179" s="124" t="s">
        <v>91</v>
      </c>
      <c r="P179" s="124" t="s">
        <v>82</v>
      </c>
      <c r="Q179" s="124" t="s">
        <v>92</v>
      </c>
      <c r="R179" s="124" t="str">
        <f>F23a_F23b_Trimestres17_16_15!Y158</f>
        <v>Grupo la Voz del Viento S.A de C.V</v>
      </c>
      <c r="S179" s="124" t="str">
        <f t="shared" si="10"/>
        <v>Grupo la Voz del Viento S.A de C.V</v>
      </c>
      <c r="T179" s="19" t="str">
        <f>F23a_F23b_Trimestres17_16_15!AG158</f>
        <v>Amplia Cobertura Mediática en el Municipio</v>
      </c>
      <c r="U179" s="23" t="str">
        <f t="shared" si="11"/>
        <v>Sin Competencia del Municipio</v>
      </c>
      <c r="V179" s="124" t="s">
        <v>93</v>
      </c>
      <c r="W179" s="45">
        <f>F23a_F23b_Trimestres17_16_15!R158</f>
        <v>42736</v>
      </c>
      <c r="X179" s="45">
        <f>F23a_F23b_Trimestres17_16_15!S158</f>
        <v>42766</v>
      </c>
      <c r="Y179" s="44">
        <f>F23a_F23b_Trimestres17_16_15!M158</f>
        <v>150000</v>
      </c>
      <c r="Z179" s="44">
        <f>F23a_F23b_Trimestres17_16_15!AM158</f>
        <v>150000</v>
      </c>
      <c r="AA179" s="23" t="str">
        <f>F23a_F23b_Trimestres17_16_15!BA158</f>
        <v>59, 60</v>
      </c>
      <c r="AB179" s="124" t="s">
        <v>674</v>
      </c>
    </row>
    <row r="180" spans="2:28" s="78" customFormat="1" ht="73.5" x14ac:dyDescent="0.25">
      <c r="B180" s="124">
        <v>2017</v>
      </c>
      <c r="C180" s="124" t="s">
        <v>676</v>
      </c>
      <c r="D180" s="124" t="s">
        <v>87</v>
      </c>
      <c r="E180" s="23" t="s">
        <v>234</v>
      </c>
      <c r="F180" s="124" t="s">
        <v>99</v>
      </c>
      <c r="G180" s="124" t="s">
        <v>179</v>
      </c>
      <c r="H180" s="124" t="str">
        <f>F23a_F23b_Trimestres17_16_15!AJ110</f>
        <v>Servicios de Difusión de Mensajes, Programas y Actividades del H. Ayuntamiento de Morelia en medio impreso.</v>
      </c>
      <c r="I180" s="124" t="str">
        <f>F23a_F23b_Trimestres17_16_15!N110</f>
        <v>TMMEJ/COT/DCS/001/2017</v>
      </c>
      <c r="J180" s="124" t="str">
        <f>F23a_F23b_Trimestres17_16_15!O108</f>
        <v>Tesorería Municipal</v>
      </c>
      <c r="K180" s="124" t="s">
        <v>88</v>
      </c>
      <c r="L180" s="124" t="s">
        <v>81</v>
      </c>
      <c r="M180" s="124" t="s">
        <v>90</v>
      </c>
      <c r="N180" s="124" t="s">
        <v>81</v>
      </c>
      <c r="O180" s="124" t="s">
        <v>91</v>
      </c>
      <c r="P180" s="124" t="s">
        <v>82</v>
      </c>
      <c r="Q180" s="124" t="s">
        <v>92</v>
      </c>
      <c r="R180" s="124" t="str">
        <f>F23a_F23b_Trimestres17_16_15!Y110</f>
        <v>N/D</v>
      </c>
      <c r="S180" s="124" t="str">
        <f t="shared" si="10"/>
        <v>N/D</v>
      </c>
      <c r="T180" s="19" t="str">
        <f>F23a_F23b_Trimestres17_16_15!AG110</f>
        <v>Amplia Cobertura Mediática en el Municipio</v>
      </c>
      <c r="U180" s="23" t="str">
        <f t="shared" si="11"/>
        <v>Sin Competencia del Municipio</v>
      </c>
      <c r="V180" s="124" t="s">
        <v>93</v>
      </c>
      <c r="W180" s="45">
        <f>F23a_F23b_Trimestres17_16_15!R110</f>
        <v>42857</v>
      </c>
      <c r="X180" s="45">
        <f>F23a_F23b_Trimestres17_16_15!S110</f>
        <v>43100</v>
      </c>
      <c r="Y180" s="44">
        <f>F23a_F23b_Trimestres17_16_15!M110</f>
        <v>120000</v>
      </c>
      <c r="Z180" s="44">
        <f>F23a_F23b_Trimestres17_16_15!AM110</f>
        <v>70000</v>
      </c>
      <c r="AA180" s="23" t="str">
        <f>F23a_F23b_Trimestres17_16_15!BA110</f>
        <v xml:space="preserve">B5C57D0DDCC7, C50A0F3C52A7, DAE72043EB83, B1F52F5703D1, 004C733680D4, 65D3DB9FB1EA, BEC2E146722C, </v>
      </c>
      <c r="AB180" s="124" t="s">
        <v>674</v>
      </c>
    </row>
    <row r="181" spans="2:28" s="78" customFormat="1" ht="42" x14ac:dyDescent="0.25">
      <c r="B181" s="124">
        <v>2017</v>
      </c>
      <c r="C181" s="124" t="s">
        <v>676</v>
      </c>
      <c r="D181" s="124" t="s">
        <v>87</v>
      </c>
      <c r="E181" s="23" t="s">
        <v>234</v>
      </c>
      <c r="F181" s="124" t="s">
        <v>99</v>
      </c>
      <c r="G181" s="124" t="s">
        <v>179</v>
      </c>
      <c r="H181" s="124" t="str">
        <f>F23a_F23b_Trimestres17_16_15!AJ111</f>
        <v>Servicios de Difusión de Mensajes, Programas y Actividades del H. Ayuntamiento de Morelia en medio impreso.</v>
      </c>
      <c r="I181" s="124" t="str">
        <f>F23a_F23b_Trimestres17_16_15!N111</f>
        <v>TMMEJ/COT/DCS/028/2017</v>
      </c>
      <c r="J181" s="124" t="str">
        <f>F23a_F23b_Trimestres17_16_15!O109</f>
        <v>Tesorería Municipal</v>
      </c>
      <c r="K181" s="124" t="s">
        <v>88</v>
      </c>
      <c r="L181" s="124" t="s">
        <v>81</v>
      </c>
      <c r="M181" s="124" t="s">
        <v>90</v>
      </c>
      <c r="N181" s="124" t="s">
        <v>81</v>
      </c>
      <c r="O181" s="124" t="s">
        <v>91</v>
      </c>
      <c r="P181" s="124" t="s">
        <v>82</v>
      </c>
      <c r="Q181" s="124" t="s">
        <v>92</v>
      </c>
      <c r="R181" s="124" t="str">
        <f>F23a_F23b_Trimestres17_16_15!Y111</f>
        <v>N/D</v>
      </c>
      <c r="S181" s="124" t="str">
        <f t="shared" si="10"/>
        <v>N/D</v>
      </c>
      <c r="T181" s="19" t="str">
        <f>F23a_F23b_Trimestres17_16_15!AG111</f>
        <v>Amplia Cobertura Mediática en el Municipio</v>
      </c>
      <c r="U181" s="23" t="str">
        <f t="shared" si="11"/>
        <v>Sin Competencia del Municipio</v>
      </c>
      <c r="V181" s="124" t="s">
        <v>93</v>
      </c>
      <c r="W181" s="45">
        <f>F23a_F23b_Trimestres17_16_15!R111</f>
        <v>42857</v>
      </c>
      <c r="X181" s="45">
        <f>F23a_F23b_Trimestres17_16_15!S111</f>
        <v>43100</v>
      </c>
      <c r="Y181" s="44">
        <f>F23a_F23b_Trimestres17_16_15!M111</f>
        <v>56000</v>
      </c>
      <c r="Z181" s="44">
        <f>F23a_F23b_Trimestres17_16_15!AM111</f>
        <v>21000</v>
      </c>
      <c r="AA181" s="23" t="str">
        <f>F23a_F23b_Trimestres17_16_15!BA111</f>
        <v xml:space="preserve">325, 328, 332, </v>
      </c>
      <c r="AB181" s="124" t="s">
        <v>674</v>
      </c>
    </row>
    <row r="182" spans="2:28" s="78" customFormat="1" ht="31.5" x14ac:dyDescent="0.25">
      <c r="B182" s="124">
        <v>2017</v>
      </c>
      <c r="C182" s="124" t="s">
        <v>676</v>
      </c>
      <c r="D182" s="124" t="s">
        <v>87</v>
      </c>
      <c r="E182" s="23" t="s">
        <v>234</v>
      </c>
      <c r="F182" s="124" t="s">
        <v>99</v>
      </c>
      <c r="G182" s="124" t="s">
        <v>179</v>
      </c>
      <c r="H182" s="124" t="str">
        <f>F23a_F23b_Trimestres17_16_15!AJ112</f>
        <v>Difusión de mensajes sobre mensajes sobre programas y actividades del H. Ayuntamiento de Morelia en radio.</v>
      </c>
      <c r="I182" s="124" t="str">
        <f>F23a_F23b_Trimestres17_16_15!N112</f>
        <v>TMMEJ/COT/DCS/014/2017</v>
      </c>
      <c r="J182" s="124" t="str">
        <f>F23a_F23b_Trimestres17_16_15!O110</f>
        <v>Tesorería Municipal</v>
      </c>
      <c r="K182" s="124" t="s">
        <v>88</v>
      </c>
      <c r="L182" s="124" t="s">
        <v>81</v>
      </c>
      <c r="M182" s="124" t="s">
        <v>90</v>
      </c>
      <c r="N182" s="124" t="s">
        <v>81</v>
      </c>
      <c r="O182" s="124" t="s">
        <v>91</v>
      </c>
      <c r="P182" s="124" t="s">
        <v>82</v>
      </c>
      <c r="Q182" s="124" t="s">
        <v>92</v>
      </c>
      <c r="R182" s="124" t="str">
        <f>F23a_F23b_Trimestres17_16_15!Y112</f>
        <v>Radio Trenu  S.A de C.V</v>
      </c>
      <c r="S182" s="124" t="str">
        <f t="shared" si="10"/>
        <v>Radio Trenu  S.A de C.V</v>
      </c>
      <c r="T182" s="19" t="str">
        <f>F23a_F23b_Trimestres17_16_15!AG112</f>
        <v>Amplia Cobertura Mediática en el Municipio</v>
      </c>
      <c r="U182" s="23" t="str">
        <f t="shared" si="11"/>
        <v>Sin Competencia del Municipio</v>
      </c>
      <c r="V182" s="124" t="s">
        <v>93</v>
      </c>
      <c r="W182" s="45">
        <f>F23a_F23b_Trimestres17_16_15!R112</f>
        <v>42828</v>
      </c>
      <c r="X182" s="45">
        <f>F23a_F23b_Trimestres17_16_15!S112</f>
        <v>42916</v>
      </c>
      <c r="Y182" s="44">
        <f>F23a_F23b_Trimestres17_16_15!M112</f>
        <v>348000</v>
      </c>
      <c r="Z182" s="44">
        <f>F23a_F23b_Trimestres17_16_15!AM112</f>
        <v>348000</v>
      </c>
      <c r="AA182" s="23" t="str">
        <f>F23a_F23b_Trimestres17_16_15!BA112</f>
        <v>A 2033, A 2150 Y A 2250</v>
      </c>
      <c r="AB182" s="124" t="s">
        <v>674</v>
      </c>
    </row>
    <row r="183" spans="2:28" s="78" customFormat="1" ht="42" x14ac:dyDescent="0.25">
      <c r="B183" s="124">
        <v>2017</v>
      </c>
      <c r="C183" s="124" t="s">
        <v>676</v>
      </c>
      <c r="D183" s="124" t="s">
        <v>87</v>
      </c>
      <c r="E183" s="23" t="s">
        <v>234</v>
      </c>
      <c r="F183" s="124" t="s">
        <v>99</v>
      </c>
      <c r="G183" s="124" t="s">
        <v>179</v>
      </c>
      <c r="H183" s="124" t="str">
        <f>F23a_F23b_Trimestres17_16_15!AJ160</f>
        <v>Servicios de Difusión de Campañas "Predial y Descuentos 2017" y "Sigue en el Juego 2017"</v>
      </c>
      <c r="I183" s="124" t="str">
        <f>F23a_F23b_Trimestres17_16_15!N160</f>
        <v>SA/DCS/S/026/2017</v>
      </c>
      <c r="J183" s="124" t="str">
        <f>F23a_F23b_Trimestres17_16_15!O158</f>
        <v>Secretaría de Administración</v>
      </c>
      <c r="K183" s="124" t="s">
        <v>88</v>
      </c>
      <c r="L183" s="124" t="s">
        <v>81</v>
      </c>
      <c r="M183" s="124" t="s">
        <v>90</v>
      </c>
      <c r="N183" s="124" t="s">
        <v>81</v>
      </c>
      <c r="O183" s="124" t="s">
        <v>91</v>
      </c>
      <c r="P183" s="124" t="s">
        <v>82</v>
      </c>
      <c r="Q183" s="124" t="s">
        <v>92</v>
      </c>
      <c r="R183" s="124" t="str">
        <f>F23a_F23b_Trimestres17_16_15!Y160</f>
        <v>Media TV Comunicaciones Michoacán S.A de C:V</v>
      </c>
      <c r="S183" s="124" t="str">
        <f t="shared" si="10"/>
        <v>Media TV Comunicaciones Michoacán S.A de C:V</v>
      </c>
      <c r="T183" s="19" t="str">
        <f>F23a_F23b_Trimestres17_16_15!AG160</f>
        <v>Amplia Cobertura Mediática en el Municipio</v>
      </c>
      <c r="U183" s="23" t="str">
        <f t="shared" si="11"/>
        <v>Sin Competencia del Municipio</v>
      </c>
      <c r="V183" s="124" t="s">
        <v>93</v>
      </c>
      <c r="W183" s="45">
        <f>F23a_F23b_Trimestres17_16_15!R160</f>
        <v>42736</v>
      </c>
      <c r="X183" s="45">
        <f>F23a_F23b_Trimestres17_16_15!S160</f>
        <v>42766</v>
      </c>
      <c r="Y183" s="44">
        <f>F23a_F23b_Trimestres17_16_15!M160</f>
        <v>70000</v>
      </c>
      <c r="Z183" s="44">
        <f>F23a_F23b_Trimestres17_16_15!AM160</f>
        <v>70000</v>
      </c>
      <c r="AA183" s="23">
        <f>F23a_F23b_Trimestres17_16_15!BA160</f>
        <v>157</v>
      </c>
      <c r="AB183" s="124" t="s">
        <v>674</v>
      </c>
    </row>
    <row r="184" spans="2:28" s="78" customFormat="1" ht="31.5" x14ac:dyDescent="0.25">
      <c r="B184" s="124">
        <v>2017</v>
      </c>
      <c r="C184" s="124" t="s">
        <v>676</v>
      </c>
      <c r="D184" s="124" t="s">
        <v>87</v>
      </c>
      <c r="E184" s="23" t="s">
        <v>234</v>
      </c>
      <c r="F184" s="124" t="s">
        <v>99</v>
      </c>
      <c r="G184" s="124" t="s">
        <v>179</v>
      </c>
      <c r="H184" s="124" t="str">
        <f>F23a_F23b_Trimestres17_16_15!AJ161</f>
        <v>Servicios de Difusión de las Campañas de "Sigue en el Juego" y "Evita Accidentes" 2017</v>
      </c>
      <c r="I184" s="124" t="str">
        <f>F23a_F23b_Trimestres17_16_15!N161</f>
        <v>SA/DCS/S/038/2017</v>
      </c>
      <c r="J184" s="124" t="str">
        <f>F23a_F23b_Trimestres17_16_15!O159</f>
        <v>Secretaría de Administración</v>
      </c>
      <c r="K184" s="124" t="s">
        <v>88</v>
      </c>
      <c r="L184" s="124" t="s">
        <v>81</v>
      </c>
      <c r="M184" s="124" t="s">
        <v>90</v>
      </c>
      <c r="N184" s="124" t="s">
        <v>81</v>
      </c>
      <c r="O184" s="124" t="s">
        <v>91</v>
      </c>
      <c r="P184" s="124" t="s">
        <v>82</v>
      </c>
      <c r="Q184" s="124" t="s">
        <v>92</v>
      </c>
      <c r="R184" s="124" t="str">
        <f>F23a_F23b_Trimestres17_16_15!Y161</f>
        <v>La Voz de Michoacán S.A de C.V</v>
      </c>
      <c r="S184" s="124" t="str">
        <f t="shared" si="10"/>
        <v>La Voz de Michoacán S.A de C.V</v>
      </c>
      <c r="T184" s="19" t="str">
        <f>F23a_F23b_Trimestres17_16_15!AG161</f>
        <v>Amplia Cobertura Mediática en el Municipio</v>
      </c>
      <c r="U184" s="23" t="str">
        <f t="shared" si="11"/>
        <v>Sin Competencia del Municipio</v>
      </c>
      <c r="V184" s="124" t="s">
        <v>93</v>
      </c>
      <c r="W184" s="45">
        <f>F23a_F23b_Trimestres17_16_15!R161</f>
        <v>42736</v>
      </c>
      <c r="X184" s="45">
        <f>F23a_F23b_Trimestres17_16_15!S161</f>
        <v>42766</v>
      </c>
      <c r="Y184" s="44">
        <f>F23a_F23b_Trimestres17_16_15!M161</f>
        <v>235000</v>
      </c>
      <c r="Z184" s="44">
        <f>F23a_F23b_Trimestres17_16_15!AM161</f>
        <v>235000</v>
      </c>
      <c r="AA184" s="23" t="str">
        <f>F23a_F23b_Trimestres17_16_15!BA161</f>
        <v>V 290</v>
      </c>
      <c r="AB184" s="124" t="s">
        <v>674</v>
      </c>
    </row>
    <row r="185" spans="2:28" s="78" customFormat="1" ht="31.5" x14ac:dyDescent="0.25">
      <c r="B185" s="124">
        <v>2017</v>
      </c>
      <c r="C185" s="124" t="s">
        <v>676</v>
      </c>
      <c r="D185" s="124" t="s">
        <v>87</v>
      </c>
      <c r="E185" s="23" t="s">
        <v>234</v>
      </c>
      <c r="F185" s="124" t="s">
        <v>99</v>
      </c>
      <c r="G185" s="124" t="s">
        <v>179</v>
      </c>
      <c r="H185" s="124" t="str">
        <f>F23a_F23b_Trimestres17_16_15!AJ162</f>
        <v>Difusión de la Campaña "Predial y Descuentos 2017" y "Sigue en el Juego".</v>
      </c>
      <c r="I185" s="124" t="str">
        <f>F23a_F23b_Trimestres17_16_15!N162</f>
        <v>SA/DCS/S/030/2017</v>
      </c>
      <c r="J185" s="124" t="str">
        <f>F23a_F23b_Trimestres17_16_15!O160</f>
        <v>Secretaría de Administración</v>
      </c>
      <c r="K185" s="124" t="s">
        <v>88</v>
      </c>
      <c r="L185" s="124" t="s">
        <v>81</v>
      </c>
      <c r="M185" s="124" t="s">
        <v>90</v>
      </c>
      <c r="N185" s="124" t="s">
        <v>81</v>
      </c>
      <c r="O185" s="124" t="s">
        <v>91</v>
      </c>
      <c r="P185" s="124" t="s">
        <v>82</v>
      </c>
      <c r="Q185" s="124" t="s">
        <v>92</v>
      </c>
      <c r="R185" s="124" t="str">
        <f>F23a_F23b_Trimestres17_16_15!Y162</f>
        <v>Corporación Morelia Multimedia S.A de C.V</v>
      </c>
      <c r="S185" s="124" t="str">
        <f t="shared" si="10"/>
        <v>Corporación Morelia Multimedia S.A de C.V</v>
      </c>
      <c r="T185" s="19" t="str">
        <f>F23a_F23b_Trimestres17_16_15!AG162</f>
        <v>Amplia Cobertura Mediática en el Municipio</v>
      </c>
      <c r="U185" s="23" t="str">
        <f t="shared" si="11"/>
        <v>Sin Competencia del Municipio</v>
      </c>
      <c r="V185" s="124" t="s">
        <v>93</v>
      </c>
      <c r="W185" s="45">
        <f>F23a_F23b_Trimestres17_16_15!R162</f>
        <v>42736</v>
      </c>
      <c r="X185" s="45">
        <f>F23a_F23b_Trimestres17_16_15!S162</f>
        <v>42766</v>
      </c>
      <c r="Y185" s="44">
        <f>F23a_F23b_Trimestres17_16_15!M162</f>
        <v>60000</v>
      </c>
      <c r="Z185" s="44">
        <f>F23a_F23b_Trimestres17_16_15!AM162</f>
        <v>60000</v>
      </c>
      <c r="AA185" s="23" t="str">
        <f>F23a_F23b_Trimestres17_16_15!BA162</f>
        <v>2793 MOR</v>
      </c>
      <c r="AB185" s="124" t="s">
        <v>674</v>
      </c>
    </row>
    <row r="186" spans="2:28" s="78" customFormat="1" ht="94.5" x14ac:dyDescent="0.25">
      <c r="B186" s="124">
        <v>2017</v>
      </c>
      <c r="C186" s="124" t="s">
        <v>676</v>
      </c>
      <c r="D186" s="124" t="s">
        <v>87</v>
      </c>
      <c r="E186" s="23" t="s">
        <v>234</v>
      </c>
      <c r="F186" s="124" t="s">
        <v>124</v>
      </c>
      <c r="G186" s="124" t="s">
        <v>125</v>
      </c>
      <c r="H186" s="124" t="str">
        <f>F23a_F23b_Trimestres17_16_15!AJ104</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I186" s="124" t="str">
        <f>F23a_F23b_Trimestres17_16_15!N104</f>
        <v>TMMEJ/COT/DCS/009/2017</v>
      </c>
      <c r="J186" s="124" t="str">
        <f>F23a_F23b_Trimestres17_16_15!O102</f>
        <v>Tesorería Municipal</v>
      </c>
      <c r="K186" s="124" t="s">
        <v>88</v>
      </c>
      <c r="L186" s="124" t="s">
        <v>81</v>
      </c>
      <c r="M186" s="124" t="s">
        <v>90</v>
      </c>
      <c r="N186" s="124" t="s">
        <v>81</v>
      </c>
      <c r="O186" s="124" t="s">
        <v>91</v>
      </c>
      <c r="P186" s="124" t="s">
        <v>82</v>
      </c>
      <c r="Q186" s="124" t="s">
        <v>92</v>
      </c>
      <c r="R186" s="124" t="str">
        <f>F23a_F23b_Trimestres17_16_15!Y104</f>
        <v>La Voz de Michoacán S.A de C.V</v>
      </c>
      <c r="S186" s="124" t="str">
        <f t="shared" si="10"/>
        <v>La Voz de Michoacán S.A de C.V</v>
      </c>
      <c r="T186" s="19" t="str">
        <f>F23a_F23b_Trimestres17_16_15!AG104</f>
        <v>Amplia Cobertura Mediática en el Municipio</v>
      </c>
      <c r="U186" s="23" t="str">
        <f t="shared" si="11"/>
        <v>Sin Competencia del Municipio</v>
      </c>
      <c r="V186" s="124" t="s">
        <v>93</v>
      </c>
      <c r="W186" s="45">
        <f>F23a_F23b_Trimestres17_16_15!R104</f>
        <v>42857</v>
      </c>
      <c r="X186" s="45">
        <f>F23a_F23b_Trimestres17_16_15!S104</f>
        <v>42886</v>
      </c>
      <c r="Y186" s="44">
        <f>F23a_F23b_Trimestres17_16_15!M104</f>
        <v>235000</v>
      </c>
      <c r="Z186" s="44">
        <f>F23a_F23b_Trimestres17_16_15!AM104</f>
        <v>235000</v>
      </c>
      <c r="AA186" s="23" t="str">
        <f>F23a_F23b_Trimestres17_16_15!BA104</f>
        <v>V 308</v>
      </c>
      <c r="AB186" s="124" t="s">
        <v>674</v>
      </c>
    </row>
    <row r="187" spans="2:28" s="78" customFormat="1" ht="157.5" x14ac:dyDescent="0.25">
      <c r="B187" s="124">
        <v>2017</v>
      </c>
      <c r="C187" s="124" t="s">
        <v>676</v>
      </c>
      <c r="D187" s="124" t="s">
        <v>87</v>
      </c>
      <c r="E187" s="23" t="s">
        <v>234</v>
      </c>
      <c r="F187" s="124" t="s">
        <v>124</v>
      </c>
      <c r="G187" s="124" t="s">
        <v>125</v>
      </c>
      <c r="H187" s="124" t="str">
        <f>F23a_F23b_Trimestres17_16_15!AJ105</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I187" s="124" t="str">
        <f>F23a_F23b_Trimestres17_16_15!N105</f>
        <v>TMMEJ/COT/DCS/024/2017</v>
      </c>
      <c r="J187" s="124" t="str">
        <f>F23a_F23b_Trimestres17_16_15!O103</f>
        <v>Tesorería Municipal</v>
      </c>
      <c r="K187" s="124" t="s">
        <v>88</v>
      </c>
      <c r="L187" s="124" t="s">
        <v>81</v>
      </c>
      <c r="M187" s="124" t="s">
        <v>90</v>
      </c>
      <c r="N187" s="124" t="s">
        <v>81</v>
      </c>
      <c r="O187" s="124" t="s">
        <v>91</v>
      </c>
      <c r="P187" s="124" t="s">
        <v>82</v>
      </c>
      <c r="Q187" s="124" t="s">
        <v>92</v>
      </c>
      <c r="R187" s="124" t="str">
        <f>F23a_F23b_Trimestres17_16_15!Y105</f>
        <v>La Voz de Michoacán S.A de C.V</v>
      </c>
      <c r="S187" s="124" t="str">
        <f t="shared" si="10"/>
        <v>La Voz de Michoacán S.A de C.V</v>
      </c>
      <c r="T187" s="19" t="str">
        <f>F23a_F23b_Trimestres17_16_15!AG105</f>
        <v>Amplia Cobertura Mediática en el Municipio</v>
      </c>
      <c r="U187" s="23" t="str">
        <f t="shared" si="11"/>
        <v>Sin Competencia del Municipio</v>
      </c>
      <c r="V187" s="124" t="s">
        <v>93</v>
      </c>
      <c r="W187" s="45">
        <f>F23a_F23b_Trimestres17_16_15!R105</f>
        <v>42887</v>
      </c>
      <c r="X187" s="45">
        <f>F23a_F23b_Trimestres17_16_15!S105</f>
        <v>42916</v>
      </c>
      <c r="Y187" s="44">
        <f>F23a_F23b_Trimestres17_16_15!M105</f>
        <v>235000</v>
      </c>
      <c r="Z187" s="44">
        <f>F23a_F23b_Trimestres17_16_15!AM105</f>
        <v>265590</v>
      </c>
      <c r="AA187" s="23" t="str">
        <f>F23a_F23b_Trimestres17_16_15!BA105</f>
        <v>V 316</v>
      </c>
      <c r="AB187" s="124" t="s">
        <v>674</v>
      </c>
    </row>
    <row r="188" spans="2:28" s="78" customFormat="1" ht="31.5" x14ac:dyDescent="0.25">
      <c r="B188" s="124">
        <v>2017</v>
      </c>
      <c r="C188" s="124" t="s">
        <v>676</v>
      </c>
      <c r="D188" s="124" t="s">
        <v>87</v>
      </c>
      <c r="E188" s="23" t="s">
        <v>234</v>
      </c>
      <c r="F188" s="124" t="s">
        <v>99</v>
      </c>
      <c r="G188" s="124" t="s">
        <v>179</v>
      </c>
      <c r="H188" s="124" t="str">
        <f>F23a_F23b_Trimestres17_16_15!AJ106</f>
        <v>Difusión del quehacer gubernamental de la Administración Municipal a través de spots publicitarios en Televisión.</v>
      </c>
      <c r="I188" s="124" t="str">
        <f>F23a_F23b_Trimestres17_16_15!N106</f>
        <v>TMMEJ/COT/DCS/013/2017</v>
      </c>
      <c r="J188" s="124" t="str">
        <f>F23a_F23b_Trimestres17_16_15!O104</f>
        <v>Tesorería Municipal</v>
      </c>
      <c r="K188" s="124" t="s">
        <v>88</v>
      </c>
      <c r="L188" s="124" t="s">
        <v>81</v>
      </c>
      <c r="M188" s="124" t="s">
        <v>90</v>
      </c>
      <c r="N188" s="124" t="s">
        <v>81</v>
      </c>
      <c r="O188" s="124" t="s">
        <v>91</v>
      </c>
      <c r="P188" s="124" t="s">
        <v>82</v>
      </c>
      <c r="Q188" s="124" t="s">
        <v>92</v>
      </c>
      <c r="R188" s="124" t="str">
        <f>F23a_F23b_Trimestres17_16_15!Y106</f>
        <v>Canal 13 de Michoacán S.A de C.V</v>
      </c>
      <c r="S188" s="124" t="str">
        <f t="shared" si="10"/>
        <v>Canal 13 de Michoacán S.A de C.V</v>
      </c>
      <c r="T188" s="19" t="str">
        <f>F23a_F23b_Trimestres17_16_15!AG106</f>
        <v>Amplia Cobertura Mediática en el Municipio</v>
      </c>
      <c r="U188" s="23" t="str">
        <f t="shared" si="11"/>
        <v>Sin Competencia del Municipio</v>
      </c>
      <c r="V188" s="124" t="s">
        <v>93</v>
      </c>
      <c r="W188" s="45">
        <f>F23a_F23b_Trimestres17_16_15!R106</f>
        <v>42857</v>
      </c>
      <c r="X188" s="45">
        <f>F23a_F23b_Trimestres17_16_15!S106</f>
        <v>42886</v>
      </c>
      <c r="Y188" s="44">
        <f>F23a_F23b_Trimestres17_16_15!M106</f>
        <v>390000</v>
      </c>
      <c r="Z188" s="44">
        <f>F23a_F23b_Trimestres17_16_15!AM106</f>
        <v>390000</v>
      </c>
      <c r="AA188" s="23" t="str">
        <f>F23a_F23b_Trimestres17_16_15!BA106</f>
        <v>A 2641</v>
      </c>
      <c r="AB188" s="124" t="s">
        <v>674</v>
      </c>
    </row>
    <row r="189" spans="2:28" s="78" customFormat="1" ht="52.5" x14ac:dyDescent="0.25">
      <c r="B189" s="124">
        <v>2017</v>
      </c>
      <c r="C189" s="124" t="s">
        <v>676</v>
      </c>
      <c r="D189" s="124" t="s">
        <v>87</v>
      </c>
      <c r="E189" s="23" t="s">
        <v>234</v>
      </c>
      <c r="F189" s="124" t="s">
        <v>99</v>
      </c>
      <c r="G189" s="124" t="s">
        <v>179</v>
      </c>
      <c r="H189" s="124" t="str">
        <f>F23a_F23b_Trimestres17_16_15!AJ107</f>
        <v xml:space="preserve">La difusión de las campañas denominadas: “Peatonalización General”; “Peatonalización Beneficios”, “Entrega de Aparatos Auditivos”; “Construcción de la Clínica”; “Nacional de Motocross 2017” </v>
      </c>
      <c r="I189" s="124" t="str">
        <f>F23a_F23b_Trimestres17_16_15!N107</f>
        <v>TMMEJ/COT/DCS/031/2017</v>
      </c>
      <c r="J189" s="124" t="str">
        <f>F23a_F23b_Trimestres17_16_15!O105</f>
        <v>Tesorería Municipal</v>
      </c>
      <c r="K189" s="124" t="s">
        <v>88</v>
      </c>
      <c r="L189" s="124" t="s">
        <v>81</v>
      </c>
      <c r="M189" s="124" t="s">
        <v>90</v>
      </c>
      <c r="N189" s="124" t="s">
        <v>81</v>
      </c>
      <c r="O189" s="124" t="s">
        <v>91</v>
      </c>
      <c r="P189" s="124" t="s">
        <v>82</v>
      </c>
      <c r="Q189" s="124" t="s">
        <v>92</v>
      </c>
      <c r="R189" s="124" t="str">
        <f>F23a_F23b_Trimestres17_16_15!Y107</f>
        <v>Canal 13 de Michoacán S.A de C.V</v>
      </c>
      <c r="S189" s="124" t="str">
        <f t="shared" si="10"/>
        <v>Canal 13 de Michoacán S.A de C.V</v>
      </c>
      <c r="T189" s="19" t="str">
        <f>F23a_F23b_Trimestres17_16_15!AG107</f>
        <v>Amplia Cobertura Mediática en el Municipio</v>
      </c>
      <c r="U189" s="23" t="str">
        <f t="shared" si="11"/>
        <v>Sin Competencia del Municipio</v>
      </c>
      <c r="V189" s="124" t="s">
        <v>93</v>
      </c>
      <c r="W189" s="45">
        <f>F23a_F23b_Trimestres17_16_15!R107</f>
        <v>42887</v>
      </c>
      <c r="X189" s="45">
        <f>F23a_F23b_Trimestres17_16_15!S107</f>
        <v>42916</v>
      </c>
      <c r="Y189" s="44">
        <f>F23a_F23b_Trimestres17_16_15!M107</f>
        <v>370000</v>
      </c>
      <c r="Z189" s="44">
        <f>F23a_F23b_Trimestres17_16_15!AM107</f>
        <v>370000</v>
      </c>
      <c r="AA189" s="23" t="str">
        <f>F23a_F23b_Trimestres17_16_15!BA107</f>
        <v>A 2671</v>
      </c>
      <c r="AB189" s="124" t="s">
        <v>674</v>
      </c>
    </row>
    <row r="190" spans="2:28" s="78" customFormat="1" ht="31.5" x14ac:dyDescent="0.25">
      <c r="B190" s="124">
        <v>2017</v>
      </c>
      <c r="C190" s="124" t="s">
        <v>676</v>
      </c>
      <c r="D190" s="124" t="s">
        <v>87</v>
      </c>
      <c r="E190" s="23" t="s">
        <v>234</v>
      </c>
      <c r="F190" s="124" t="s">
        <v>124</v>
      </c>
      <c r="G190" s="124" t="s">
        <v>125</v>
      </c>
      <c r="H190" s="124" t="str">
        <f>F23a_F23b_Trimestres17_16_15!AJ163</f>
        <v>Difusión de la Campaña "Predial y Descuentos 2017" y "Cabalgata de Reyes Magos".</v>
      </c>
      <c r="I190" s="124" t="str">
        <f>F23a_F23b_Trimestres17_16_15!N163</f>
        <v>SA/DCS/S/039/2017</v>
      </c>
      <c r="J190" s="124" t="str">
        <f>F23a_F23b_Trimestres17_16_15!O161</f>
        <v>Secretaría de Administración</v>
      </c>
      <c r="K190" s="124" t="s">
        <v>88</v>
      </c>
      <c r="L190" s="124" t="s">
        <v>81</v>
      </c>
      <c r="M190" s="124" t="s">
        <v>90</v>
      </c>
      <c r="N190" s="124" t="s">
        <v>81</v>
      </c>
      <c r="O190" s="124" t="s">
        <v>91</v>
      </c>
      <c r="P190" s="124" t="s">
        <v>82</v>
      </c>
      <c r="Q190" s="124" t="s">
        <v>92</v>
      </c>
      <c r="R190" s="124" t="str">
        <f>F23a_F23b_Trimestres17_16_15!Y163</f>
        <v>La Voz de Michoacán S.A de C.V</v>
      </c>
      <c r="S190" s="124" t="str">
        <f t="shared" si="10"/>
        <v>La Voz de Michoacán S.A de C.V</v>
      </c>
      <c r="T190" s="19" t="str">
        <f>F23a_F23b_Trimestres17_16_15!AG163</f>
        <v>Amplia Cobertura Mediática en el Municipio</v>
      </c>
      <c r="U190" s="23" t="str">
        <f t="shared" si="11"/>
        <v>Sin Competencia del Municipio</v>
      </c>
      <c r="V190" s="124" t="s">
        <v>93</v>
      </c>
      <c r="W190" s="45">
        <f>F23a_F23b_Trimestres17_16_15!R163</f>
        <v>42736</v>
      </c>
      <c r="X190" s="45">
        <f>F23a_F23b_Trimestres17_16_15!S163</f>
        <v>42766</v>
      </c>
      <c r="Y190" s="44">
        <f>F23a_F23b_Trimestres17_16_15!M163</f>
        <v>235000</v>
      </c>
      <c r="Z190" s="44">
        <f>F23a_F23b_Trimestres17_16_15!AM163</f>
        <v>235000</v>
      </c>
      <c r="AA190" s="23" t="str">
        <f>F23a_F23b_Trimestres17_16_15!BA163</f>
        <v>V 289</v>
      </c>
      <c r="AB190" s="124" t="s">
        <v>674</v>
      </c>
    </row>
    <row r="191" spans="2:28" s="78" customFormat="1" ht="126" x14ac:dyDescent="0.25">
      <c r="B191" s="124">
        <v>2017</v>
      </c>
      <c r="C191" s="124" t="s">
        <v>676</v>
      </c>
      <c r="D191" s="124" t="s">
        <v>87</v>
      </c>
      <c r="E191" s="23" t="s">
        <v>234</v>
      </c>
      <c r="F191" s="124" t="s">
        <v>124</v>
      </c>
      <c r="G191" s="124" t="s">
        <v>125</v>
      </c>
      <c r="H191" s="124" t="str">
        <f>F23a_F23b_Trimestres17_16_15!AJ164</f>
        <v xml:space="preserve">Servicios de Diseño y Conceptualización de 5 Campañas: "Predial y Descuentos en los meses de Enero y Febrero", "Estamos construyendo el 1er. Parque lineal", "Tenemos obras como nunca en el mes de Febrero", "Construimos la 1a. Clínica Municipal", "Estamos trabajando como nunca, mes de Febrero 2017", "Campaña de Obras del H. Ayuntamiento de Morelia, durante Febrero de 2017", "Reclutamiento de Policías, durante Febrero 2017". </v>
      </c>
      <c r="I191" s="124" t="str">
        <f>F23a_F23b_Trimestres17_16_15!N164</f>
        <v>SA/DCS/S/045/2017</v>
      </c>
      <c r="J191" s="124" t="str">
        <f>F23a_F23b_Trimestres17_16_15!O162</f>
        <v>Secretaría de Administración</v>
      </c>
      <c r="K191" s="124" t="s">
        <v>88</v>
      </c>
      <c r="L191" s="124" t="s">
        <v>81</v>
      </c>
      <c r="M191" s="124" t="s">
        <v>90</v>
      </c>
      <c r="N191" s="124" t="s">
        <v>81</v>
      </c>
      <c r="O191" s="124" t="s">
        <v>91</v>
      </c>
      <c r="P191" s="124" t="s">
        <v>82</v>
      </c>
      <c r="Q191" s="124" t="s">
        <v>92</v>
      </c>
      <c r="R191" s="124" t="str">
        <f>F23a_F23b_Trimestres17_16_15!Y164</f>
        <v>Eu Zen Consultores S.C</v>
      </c>
      <c r="S191" s="124" t="str">
        <f t="shared" si="10"/>
        <v>Eu Zen Consultores S.C</v>
      </c>
      <c r="T191" s="19" t="str">
        <f>F23a_F23b_Trimestres17_16_15!AG164</f>
        <v>Amplia Cobertura Mediática en el Municipio</v>
      </c>
      <c r="U191" s="23" t="str">
        <f t="shared" si="11"/>
        <v>Sin Competencia del Municipio</v>
      </c>
      <c r="V191" s="124" t="s">
        <v>93</v>
      </c>
      <c r="W191" s="45">
        <f>F23a_F23b_Trimestres17_16_15!R164</f>
        <v>42401</v>
      </c>
      <c r="X191" s="45">
        <f>F23a_F23b_Trimestres17_16_15!S164</f>
        <v>42428</v>
      </c>
      <c r="Y191" s="44">
        <f>F23a_F23b_Trimestres17_16_15!M164</f>
        <v>330000</v>
      </c>
      <c r="Z191" s="44">
        <f>F23a_F23b_Trimestres17_16_15!AM164</f>
        <v>330000</v>
      </c>
      <c r="AA191" s="23" t="str">
        <f>F23a_F23b_Trimestres17_16_15!BA164</f>
        <v>A 705, A 706, A707, A 708 Y A 709</v>
      </c>
      <c r="AB191" s="124" t="s">
        <v>674</v>
      </c>
    </row>
    <row r="192" spans="2:28" s="78" customFormat="1" ht="42" x14ac:dyDescent="0.25">
      <c r="B192" s="124">
        <v>2017</v>
      </c>
      <c r="C192" s="124" t="s">
        <v>676</v>
      </c>
      <c r="D192" s="124" t="s">
        <v>87</v>
      </c>
      <c r="E192" s="23" t="s">
        <v>234</v>
      </c>
      <c r="F192" s="124" t="s">
        <v>124</v>
      </c>
      <c r="G192" s="124" t="s">
        <v>125</v>
      </c>
      <c r="H192" s="124" t="str">
        <f>F23a_F23b_Trimestres17_16_15!AJ165</f>
        <v>Difusión de la Campaña "Predial y Descuentos 2017", publicación de Nota Promocional de la Campaña en Medio impreso.</v>
      </c>
      <c r="I192" s="124" t="str">
        <f>F23a_F23b_Trimestres17_16_15!N165</f>
        <v>SA/DCS/S/049/2017</v>
      </c>
      <c r="J192" s="124" t="str">
        <f>F23a_F23b_Trimestres17_16_15!O163</f>
        <v>Secretaría de Administración</v>
      </c>
      <c r="K192" s="124" t="s">
        <v>88</v>
      </c>
      <c r="L192" s="124" t="s">
        <v>81</v>
      </c>
      <c r="M192" s="124" t="s">
        <v>90</v>
      </c>
      <c r="N192" s="124" t="s">
        <v>81</v>
      </c>
      <c r="O192" s="124" t="s">
        <v>91</v>
      </c>
      <c r="P192" s="124" t="s">
        <v>82</v>
      </c>
      <c r="Q192" s="124" t="s">
        <v>92</v>
      </c>
      <c r="R192" s="124" t="str">
        <f>F23a_F23b_Trimestres17_16_15!Y165</f>
        <v>N/D</v>
      </c>
      <c r="S192" s="124" t="str">
        <f t="shared" si="10"/>
        <v>N/D</v>
      </c>
      <c r="T192" s="19" t="str">
        <f>F23a_F23b_Trimestres17_16_15!AG165</f>
        <v>Amplia Cobertura Mediática en el Municipio</v>
      </c>
      <c r="U192" s="23" t="str">
        <f t="shared" si="11"/>
        <v>Sin Competencia del Municipio</v>
      </c>
      <c r="V192" s="124" t="s">
        <v>93</v>
      </c>
      <c r="W192" s="45">
        <f>F23a_F23b_Trimestres17_16_15!R165</f>
        <v>42736</v>
      </c>
      <c r="X192" s="45">
        <f>F23a_F23b_Trimestres17_16_15!S165</f>
        <v>42766</v>
      </c>
      <c r="Y192" s="44">
        <f>F23a_F23b_Trimestres17_16_15!M165</f>
        <v>16000</v>
      </c>
      <c r="Z192" s="44">
        <f>F23a_F23b_Trimestres17_16_15!AM165</f>
        <v>16000</v>
      </c>
      <c r="AA192" s="23">
        <f>F23a_F23b_Trimestres17_16_15!BA165</f>
        <v>297</v>
      </c>
      <c r="AB192" s="124" t="s">
        <v>674</v>
      </c>
    </row>
    <row r="193" spans="2:28" s="78" customFormat="1" ht="42" x14ac:dyDescent="0.25">
      <c r="B193" s="124">
        <v>2017</v>
      </c>
      <c r="C193" s="124" t="s">
        <v>676</v>
      </c>
      <c r="D193" s="124" t="s">
        <v>87</v>
      </c>
      <c r="E193" s="23" t="s">
        <v>234</v>
      </c>
      <c r="F193" s="124" t="s">
        <v>124</v>
      </c>
      <c r="G193" s="124" t="s">
        <v>125</v>
      </c>
      <c r="H193" s="124" t="str">
        <f>F23a_F23b_Trimestres17_16_15!AJ166</f>
        <v>Servicio de Difusión de Campañas: "Predial y Descuentos 2017", "Agua sin Aumento 2017", spots que se transmiten en medio radiofónico.</v>
      </c>
      <c r="I193" s="124" t="str">
        <f>F23a_F23b_Trimestres17_16_15!N166</f>
        <v>SA/DCS/S/046/2017</v>
      </c>
      <c r="J193" s="124" t="str">
        <f>F23a_F23b_Trimestres17_16_15!O164</f>
        <v>Secretaría de Administración</v>
      </c>
      <c r="K193" s="124" t="s">
        <v>88</v>
      </c>
      <c r="L193" s="124" t="s">
        <v>81</v>
      </c>
      <c r="M193" s="124" t="s">
        <v>90</v>
      </c>
      <c r="N193" s="124" t="s">
        <v>81</v>
      </c>
      <c r="O193" s="124" t="s">
        <v>91</v>
      </c>
      <c r="P193" s="124" t="s">
        <v>82</v>
      </c>
      <c r="Q193" s="124" t="s">
        <v>92</v>
      </c>
      <c r="R193" s="124" t="str">
        <f>F23a_F23b_Trimestres17_16_15!Y166</f>
        <v>Centro de Medios de Michoacán S.A de C.V</v>
      </c>
      <c r="S193" s="124" t="str">
        <f t="shared" si="10"/>
        <v>Centro de Medios de Michoacán S.A de C.V</v>
      </c>
      <c r="T193" s="19" t="str">
        <f>F23a_F23b_Trimestres17_16_15!AG166</f>
        <v>Amplia Cobertura Mediática en el Municipio</v>
      </c>
      <c r="U193" s="23" t="str">
        <f t="shared" si="11"/>
        <v>Sin Competencia del Municipio</v>
      </c>
      <c r="V193" s="124" t="s">
        <v>93</v>
      </c>
      <c r="W193" s="45">
        <f>F23a_F23b_Trimestres17_16_15!R166</f>
        <v>42736</v>
      </c>
      <c r="X193" s="45">
        <f>F23a_F23b_Trimestres17_16_15!S166</f>
        <v>42766</v>
      </c>
      <c r="Y193" s="44">
        <f>F23a_F23b_Trimestres17_16_15!M166</f>
        <v>200000</v>
      </c>
      <c r="Z193" s="44">
        <f>F23a_F23b_Trimestres17_16_15!AM166</f>
        <v>200000</v>
      </c>
      <c r="AA193" s="23" t="str">
        <f>F23a_F23b_Trimestres17_16_15!BA166</f>
        <v xml:space="preserve">A 10357
</v>
      </c>
      <c r="AB193" s="124" t="s">
        <v>674</v>
      </c>
    </row>
    <row r="194" spans="2:28" s="78" customFormat="1" ht="42" x14ac:dyDescent="0.25">
      <c r="B194" s="124">
        <v>2017</v>
      </c>
      <c r="C194" s="124" t="s">
        <v>676</v>
      </c>
      <c r="D194" s="124" t="s">
        <v>87</v>
      </c>
      <c r="E194" s="23" t="s">
        <v>234</v>
      </c>
      <c r="F194" s="124" t="s">
        <v>106</v>
      </c>
      <c r="G194" s="124" t="s">
        <v>105</v>
      </c>
      <c r="H194" s="124" t="str">
        <f>F23a_F23b_Trimestres17_16_15!AJ90</f>
        <v>Difusión y Divulgación de los proyectos y avances de las diferentes actividades que realiza e Ayuntamiento de Morelia, Michoacán.</v>
      </c>
      <c r="I194" s="124" t="str">
        <f>F23a_F23b_Trimestres17_16_15!N90</f>
        <v>TMMEJ/COT/DCS/064/2017</v>
      </c>
      <c r="J194" s="124" t="str">
        <f>F23a_F23b_Trimestres17_16_15!O88</f>
        <v>Tesorería Municipal</v>
      </c>
      <c r="K194" s="124" t="s">
        <v>88</v>
      </c>
      <c r="L194" s="124" t="s">
        <v>81</v>
      </c>
      <c r="M194" s="124" t="s">
        <v>90</v>
      </c>
      <c r="N194" s="124" t="s">
        <v>81</v>
      </c>
      <c r="O194" s="124" t="s">
        <v>91</v>
      </c>
      <c r="P194" s="124" t="s">
        <v>82</v>
      </c>
      <c r="Q194" s="124" t="s">
        <v>92</v>
      </c>
      <c r="R194" s="124" t="str">
        <f>F23a_F23b_Trimestres17_16_15!Y90</f>
        <v>Televisión Marmor S.A. de C.V.</v>
      </c>
      <c r="S194" s="124" t="str">
        <f t="shared" si="10"/>
        <v>Televisión Marmor S.A. de C.V.</v>
      </c>
      <c r="T194" s="19" t="str">
        <f>F23a_F23b_Trimestres17_16_15!AG90</f>
        <v>Amplia Cobertura Mediática en el Municipio</v>
      </c>
      <c r="U194" s="23" t="str">
        <f t="shared" si="11"/>
        <v>Sin Competencia del Municipio</v>
      </c>
      <c r="V194" s="124" t="s">
        <v>93</v>
      </c>
      <c r="W194" s="45">
        <f>F23a_F23b_Trimestres17_16_15!R90</f>
        <v>42979</v>
      </c>
      <c r="X194" s="45">
        <f>F23a_F23b_Trimestres17_16_15!S90</f>
        <v>43100</v>
      </c>
      <c r="Y194" s="44">
        <f>F23a_F23b_Trimestres17_16_15!M90</f>
        <v>179200</v>
      </c>
      <c r="Z194" s="44">
        <f>F23a_F23b_Trimestres17_16_15!AM90</f>
        <v>0</v>
      </c>
      <c r="AA194" s="23" t="str">
        <f>F23a_F23b_Trimestres17_16_15!BA90</f>
        <v>N/D</v>
      </c>
      <c r="AB194" s="124" t="s">
        <v>674</v>
      </c>
    </row>
    <row r="195" spans="2:28" s="78" customFormat="1" ht="63" x14ac:dyDescent="0.25">
      <c r="B195" s="124">
        <v>2017</v>
      </c>
      <c r="C195" s="124" t="s">
        <v>676</v>
      </c>
      <c r="D195" s="124" t="s">
        <v>87</v>
      </c>
      <c r="E195" s="23" t="s">
        <v>234</v>
      </c>
      <c r="F195" s="124" t="s">
        <v>106</v>
      </c>
      <c r="G195" s="124" t="s">
        <v>105</v>
      </c>
      <c r="H195" s="124" t="str">
        <f>F23a_F23b_Trimestres17_16_15!AJ91</f>
        <v>Elaboración de 11 once anuncios de espectaculares y 15 vallas publicitarias con su respectivo montaje sobre las campañas de seguridad, obras y peatonalización realizadas por el Ayuntamiento de Morelia.</v>
      </c>
      <c r="I195" s="124" t="str">
        <f>F23a_F23b_Trimestres17_16_15!N91</f>
        <v>TMMEJ/COT/DCS/066/2017</v>
      </c>
      <c r="J195" s="124" t="str">
        <f>F23a_F23b_Trimestres17_16_15!O89</f>
        <v>Tesorería Municipal</v>
      </c>
      <c r="K195" s="124" t="s">
        <v>88</v>
      </c>
      <c r="L195" s="124" t="s">
        <v>81</v>
      </c>
      <c r="M195" s="124" t="s">
        <v>90</v>
      </c>
      <c r="N195" s="124" t="s">
        <v>81</v>
      </c>
      <c r="O195" s="124" t="s">
        <v>91</v>
      </c>
      <c r="P195" s="124" t="s">
        <v>82</v>
      </c>
      <c r="Q195" s="124" t="s">
        <v>92</v>
      </c>
      <c r="R195" s="124" t="str">
        <f>F23a_F23b_Trimestres17_16_15!Y91</f>
        <v>Naranti México S.A de C.V</v>
      </c>
      <c r="S195" s="124" t="str">
        <f t="shared" si="10"/>
        <v>Naranti México S.A de C.V</v>
      </c>
      <c r="T195" s="19" t="str">
        <f>F23a_F23b_Trimestres17_16_15!AG91</f>
        <v>Amplia Cobertura Mediática en el Municipio</v>
      </c>
      <c r="U195" s="23" t="str">
        <f t="shared" si="11"/>
        <v>Sin Competencia del Municipio</v>
      </c>
      <c r="V195" s="124" t="s">
        <v>93</v>
      </c>
      <c r="W195" s="45">
        <f>F23a_F23b_Trimestres17_16_15!R91</f>
        <v>42887</v>
      </c>
      <c r="X195" s="45">
        <f>F23a_F23b_Trimestres17_16_15!S91</f>
        <v>42892</v>
      </c>
      <c r="Y195" s="44">
        <f>F23a_F23b_Trimestres17_16_15!M91</f>
        <v>123416.92</v>
      </c>
      <c r="Z195" s="44">
        <f>F23a_F23b_Trimestres17_16_15!AM91</f>
        <v>123416.92</v>
      </c>
      <c r="AA195" s="23" t="str">
        <f>F23a_F23b_Trimestres17_16_15!BA91</f>
        <v>A 2235</v>
      </c>
      <c r="AB195" s="124" t="s">
        <v>674</v>
      </c>
    </row>
    <row r="196" spans="2:28" s="78" customFormat="1" ht="31.5" x14ac:dyDescent="0.25">
      <c r="B196" s="124">
        <v>2017</v>
      </c>
      <c r="C196" s="124" t="s">
        <v>676</v>
      </c>
      <c r="D196" s="124" t="s">
        <v>87</v>
      </c>
      <c r="E196" s="23" t="s">
        <v>234</v>
      </c>
      <c r="F196" s="124" t="s">
        <v>106</v>
      </c>
      <c r="G196" s="124" t="s">
        <v>105</v>
      </c>
      <c r="H196" s="124" t="str">
        <f>F23a_F23b_Trimestres17_16_15!AJ92</f>
        <v>Servicios de Difusión de la Campaña "Reclutamiento y Fortalecimiento de la Policía de Morelia".</v>
      </c>
      <c r="I196" s="124" t="str">
        <f>F23a_F23b_Trimestres17_16_15!N92</f>
        <v>TMMEJ/COT/DCS/011/2017</v>
      </c>
      <c r="J196" s="124" t="str">
        <f>F23a_F23b_Trimestres17_16_15!O90</f>
        <v>Tesorería Municipal</v>
      </c>
      <c r="K196" s="124" t="s">
        <v>88</v>
      </c>
      <c r="L196" s="124" t="s">
        <v>81</v>
      </c>
      <c r="M196" s="124" t="s">
        <v>90</v>
      </c>
      <c r="N196" s="124" t="s">
        <v>81</v>
      </c>
      <c r="O196" s="124" t="s">
        <v>91</v>
      </c>
      <c r="P196" s="124" t="s">
        <v>82</v>
      </c>
      <c r="Q196" s="124" t="s">
        <v>92</v>
      </c>
      <c r="R196" s="124" t="str">
        <f>F23a_F23b_Trimestres17_16_15!Y92</f>
        <v>Comercializadora Publicitaria Tik S.A de C.V</v>
      </c>
      <c r="S196" s="124" t="str">
        <f t="shared" si="10"/>
        <v>Comercializadora Publicitaria Tik S.A de C.V</v>
      </c>
      <c r="T196" s="19" t="str">
        <f>F23a_F23b_Trimestres17_16_15!AG92</f>
        <v>Amplia Cobertura Mediática en el Municipio</v>
      </c>
      <c r="U196" s="23" t="str">
        <f t="shared" si="11"/>
        <v>Sin Competencia del Municipio</v>
      </c>
      <c r="V196" s="124" t="s">
        <v>93</v>
      </c>
      <c r="W196" s="45">
        <f>F23a_F23b_Trimestres17_16_15!R92</f>
        <v>42832</v>
      </c>
      <c r="X196" s="45">
        <f>F23a_F23b_Trimestres17_16_15!S92</f>
        <v>42845</v>
      </c>
      <c r="Y196" s="44">
        <f>F23a_F23b_Trimestres17_16_15!M92</f>
        <v>199314</v>
      </c>
      <c r="Z196" s="44">
        <f>F23a_F23b_Trimestres17_16_15!AM92</f>
        <v>199314</v>
      </c>
      <c r="AA196" s="23" t="str">
        <f>F23a_F23b_Trimestres17_16_15!BA92</f>
        <v>TS2558</v>
      </c>
      <c r="AB196" s="124" t="s">
        <v>674</v>
      </c>
    </row>
    <row r="197" spans="2:28" s="78" customFormat="1" ht="63" x14ac:dyDescent="0.25">
      <c r="B197" s="124">
        <v>2017</v>
      </c>
      <c r="C197" s="124" t="s">
        <v>676</v>
      </c>
      <c r="D197" s="124" t="s">
        <v>87</v>
      </c>
      <c r="E197" s="23" t="s">
        <v>234</v>
      </c>
      <c r="F197" s="124" t="s">
        <v>106</v>
      </c>
      <c r="G197" s="124" t="s">
        <v>105</v>
      </c>
      <c r="H197" s="124" t="str">
        <f>F23a_F23b_Trimestres17_16_15!AJ93</f>
        <v>Servicios de difusión de mensajes en radio, para la difusión del quehacer del H. Ayuntamiento de Morelia y de los bienes y servicios públicos que prestan las diferentes dependencias que lo conforman.</v>
      </c>
      <c r="I197" s="124" t="str">
        <f>F23a_F23b_Trimestres17_16_15!N93</f>
        <v>TMMEJ/COT/DCS/063/2017</v>
      </c>
      <c r="J197" s="124" t="str">
        <f>F23a_F23b_Trimestres17_16_15!O91</f>
        <v>Tesorería Municipal</v>
      </c>
      <c r="K197" s="124" t="s">
        <v>88</v>
      </c>
      <c r="L197" s="124" t="s">
        <v>81</v>
      </c>
      <c r="M197" s="124" t="s">
        <v>90</v>
      </c>
      <c r="N197" s="124" t="s">
        <v>81</v>
      </c>
      <c r="O197" s="124" t="s">
        <v>91</v>
      </c>
      <c r="P197" s="124" t="s">
        <v>82</v>
      </c>
      <c r="Q197" s="124" t="s">
        <v>92</v>
      </c>
      <c r="R197" s="124" t="str">
        <f>F23a_F23b_Trimestres17_16_15!Y93</f>
        <v>Televisión Marmor  C.V.</v>
      </c>
      <c r="S197" s="124" t="str">
        <f t="shared" si="10"/>
        <v>Televisión Marmor  C.V.</v>
      </c>
      <c r="T197" s="19" t="str">
        <f>F23a_F23b_Trimestres17_16_15!AG93</f>
        <v>Amplia Cobertura Mediática en el Municipio</v>
      </c>
      <c r="U197" s="23" t="str">
        <f t="shared" si="11"/>
        <v>Sin Competencia del Municipio</v>
      </c>
      <c r="V197" s="124" t="s">
        <v>93</v>
      </c>
      <c r="W197" s="45">
        <f>F23a_F23b_Trimestres17_16_15!R93</f>
        <v>42828</v>
      </c>
      <c r="X197" s="45">
        <f>F23a_F23b_Trimestres17_16_15!S93</f>
        <v>42978</v>
      </c>
      <c r="Y197" s="44">
        <f>F23a_F23b_Trimestres17_16_15!M93</f>
        <v>224000</v>
      </c>
      <c r="Z197" s="44">
        <f>F23a_F23b_Trimestres17_16_15!AM93</f>
        <v>179200</v>
      </c>
      <c r="AA197" s="23" t="str">
        <f>F23a_F23b_Trimestres17_16_15!BA93</f>
        <v>657, 671, 769, 695</v>
      </c>
      <c r="AB197" s="124" t="s">
        <v>674</v>
      </c>
    </row>
    <row r="198" spans="2:28" s="78" customFormat="1" ht="63" x14ac:dyDescent="0.25">
      <c r="B198" s="124">
        <v>2017</v>
      </c>
      <c r="C198" s="124" t="s">
        <v>676</v>
      </c>
      <c r="D198" s="124" t="s">
        <v>87</v>
      </c>
      <c r="E198" s="23" t="s">
        <v>234</v>
      </c>
      <c r="F198" s="124" t="s">
        <v>106</v>
      </c>
      <c r="G198" s="124" t="s">
        <v>105</v>
      </c>
      <c r="H198" s="124" t="str">
        <f>F23a_F23b_Trimestres17_16_15!AJ94</f>
        <v>Servicios de difusión de mensajes en radio, para la difusión del quehacer del H. Ayuntamiento de Morelia y de los bienes y servicios públicos que prestan las diferentes dependencias que lo conforman.</v>
      </c>
      <c r="I198" s="124" t="str">
        <f>F23a_F23b_Trimestres17_16_15!N94</f>
        <v>TMMEJ/COT/DCS/048/2017</v>
      </c>
      <c r="J198" s="124" t="str">
        <f>F23a_F23b_Trimestres17_16_15!O92</f>
        <v>Tesorería Municipal</v>
      </c>
      <c r="K198" s="124" t="s">
        <v>88</v>
      </c>
      <c r="L198" s="124" t="s">
        <v>81</v>
      </c>
      <c r="M198" s="124" t="s">
        <v>90</v>
      </c>
      <c r="N198" s="124" t="s">
        <v>81</v>
      </c>
      <c r="O198" s="124" t="s">
        <v>91</v>
      </c>
      <c r="P198" s="124" t="s">
        <v>82</v>
      </c>
      <c r="Q198" s="124" t="s">
        <v>92</v>
      </c>
      <c r="R198" s="124" t="str">
        <f>F23a_F23b_Trimestres17_16_15!Y94</f>
        <v>Corporación Morelia Multimedia S.A de C.V</v>
      </c>
      <c r="S198" s="124" t="str">
        <f t="shared" si="10"/>
        <v>Corporación Morelia Multimedia S.A de C.V</v>
      </c>
      <c r="T198" s="19" t="str">
        <f>F23a_F23b_Trimestres17_16_15!AG94</f>
        <v>Amplia Cobertura Mediática en el Municipio</v>
      </c>
      <c r="U198" s="23" t="str">
        <f t="shared" si="11"/>
        <v>Sin Competencia del Municipio</v>
      </c>
      <c r="V198" s="124" t="s">
        <v>93</v>
      </c>
      <c r="W198" s="45">
        <f>F23a_F23b_Trimestres17_16_15!R94</f>
        <v>42826</v>
      </c>
      <c r="X198" s="45">
        <f>F23a_F23b_Trimestres17_16_15!S94</f>
        <v>42886</v>
      </c>
      <c r="Y198" s="44">
        <f>F23a_F23b_Trimestres17_16_15!M94</f>
        <v>60000</v>
      </c>
      <c r="Z198" s="44">
        <f>F23a_F23b_Trimestres17_16_15!AM94</f>
        <v>60000</v>
      </c>
      <c r="AA198" s="23" t="str">
        <f>F23a_F23b_Trimestres17_16_15!BA94</f>
        <v>3022 MOR, 3108 MOR</v>
      </c>
      <c r="AB198" s="124" t="s">
        <v>674</v>
      </c>
    </row>
    <row r="199" spans="2:28" s="78" customFormat="1" ht="18" customHeight="1" x14ac:dyDescent="0.25">
      <c r="B199" s="124">
        <v>2017</v>
      </c>
      <c r="C199" s="124" t="s">
        <v>676</v>
      </c>
      <c r="D199" s="124" t="s">
        <v>87</v>
      </c>
      <c r="E199" s="23" t="s">
        <v>234</v>
      </c>
      <c r="F199" s="124" t="s">
        <v>110</v>
      </c>
      <c r="G199" s="124" t="s">
        <v>111</v>
      </c>
      <c r="H199" s="124" t="str">
        <f>F23a_F23b_Trimestres17_16_15!AN173</f>
        <v xml:space="preserve">DIFUSIÓN DE MENSAJES SOBRE PROGRAMAS Y ACTIVIDADES GUBERNAMENTALES. </v>
      </c>
      <c r="I199" s="124">
        <f>F23a_F23b_Trimestres17_16_15!R173</f>
        <v>42737</v>
      </c>
      <c r="J199" s="124">
        <f>F23a_F23b_Trimestres17_16_15!S171</f>
        <v>42794</v>
      </c>
      <c r="K199" s="124" t="s">
        <v>88</v>
      </c>
      <c r="L199" s="124" t="s">
        <v>81</v>
      </c>
      <c r="M199" s="124" t="s">
        <v>90</v>
      </c>
      <c r="N199" s="124" t="s">
        <v>81</v>
      </c>
      <c r="O199" s="124" t="s">
        <v>91</v>
      </c>
      <c r="P199" s="124" t="s">
        <v>82</v>
      </c>
      <c r="Q199" s="124" t="s">
        <v>92</v>
      </c>
      <c r="R199" s="124" t="str">
        <f>F23a_F23b_Trimestres17_16_15!AC173</f>
        <v>Radio Trenu S.A de C.V</v>
      </c>
      <c r="S199" s="124" t="str">
        <f t="shared" si="10"/>
        <v>Radio Trenu S.A de C.V</v>
      </c>
      <c r="T199" s="19">
        <f>F23a_F23b_Trimestres17_16_15!AK173</f>
        <v>116000</v>
      </c>
      <c r="U199" s="23" t="str">
        <f t="shared" si="11"/>
        <v>Sin Competencia del Municipio</v>
      </c>
      <c r="V199" s="124" t="s">
        <v>93</v>
      </c>
      <c r="W199" s="45" t="str">
        <f>F23a_F23b_Trimestres17_16_15!V173</f>
        <v>Público en General</v>
      </c>
      <c r="X199" s="45" t="str">
        <f>F23a_F23b_Trimestres17_16_15!W173</f>
        <v>15 años en Adelante</v>
      </c>
      <c r="Y199" s="44" t="str">
        <f>F23a_F23b_Trimestres17_16_15!Q173</f>
        <v>Morelia</v>
      </c>
      <c r="Z199" s="44">
        <f>F23a_F23b_Trimestres17_16_15!AQ173</f>
        <v>116000</v>
      </c>
      <c r="AA199" s="23">
        <f>F23a_F23b_Trimestres17_16_15!BE173</f>
        <v>0</v>
      </c>
      <c r="AB199" s="124" t="s">
        <v>674</v>
      </c>
    </row>
    <row r="200" spans="2:28" s="78" customFormat="1" ht="31.5" x14ac:dyDescent="0.25">
      <c r="B200" s="124">
        <v>2017</v>
      </c>
      <c r="C200" s="124" t="s">
        <v>676</v>
      </c>
      <c r="D200" s="124" t="s">
        <v>87</v>
      </c>
      <c r="E200" s="23" t="s">
        <v>234</v>
      </c>
      <c r="F200" s="124" t="s">
        <v>106</v>
      </c>
      <c r="G200" s="124" t="s">
        <v>105</v>
      </c>
      <c r="H200" s="124" t="str">
        <f>F23a_F23b_Trimestres17_16_15!AJ85</f>
        <v>Difusión de mensajes sobre programas y actividades del Ayuntamiento de Morelia, en medio de difusión “revista Rosalva”</v>
      </c>
      <c r="I200" s="124" t="str">
        <f>F23a_F23b_Trimestres17_16_15!N85</f>
        <v>TMMEJ/COT/DCS/055/2017</v>
      </c>
      <c r="J200" s="124" t="str">
        <f>F23a_F23b_Trimestres17_16_15!O83</f>
        <v>Secretaría de Administración</v>
      </c>
      <c r="K200" s="124" t="s">
        <v>88</v>
      </c>
      <c r="L200" s="124" t="s">
        <v>81</v>
      </c>
      <c r="M200" s="124" t="s">
        <v>90</v>
      </c>
      <c r="N200" s="124" t="s">
        <v>81</v>
      </c>
      <c r="O200" s="124" t="s">
        <v>91</v>
      </c>
      <c r="P200" s="124" t="s">
        <v>82</v>
      </c>
      <c r="Q200" s="124" t="s">
        <v>92</v>
      </c>
      <c r="R200" s="124" t="str">
        <f>F23a_F23b_Trimestres17_16_15!Y85</f>
        <v>ND</v>
      </c>
      <c r="S200" s="124" t="str">
        <f t="shared" si="10"/>
        <v>ND</v>
      </c>
      <c r="T200" s="19" t="str">
        <f>F23a_F23b_Trimestres17_16_15!AG85</f>
        <v>Amplia Cobertura Mediática en el Municipio</v>
      </c>
      <c r="U200" s="23" t="str">
        <f t="shared" si="11"/>
        <v>Sin Competencia del Municipio</v>
      </c>
      <c r="V200" s="124" t="s">
        <v>93</v>
      </c>
      <c r="W200" s="45">
        <f>F23a_F23b_Trimestres17_16_15!R85</f>
        <v>42919</v>
      </c>
      <c r="X200" s="45">
        <f>F23a_F23b_Trimestres17_16_15!S85</f>
        <v>43100</v>
      </c>
      <c r="Y200" s="44">
        <f>F23a_F23b_Trimestres17_16_15!M85</f>
        <v>48720</v>
      </c>
      <c r="Z200" s="44">
        <f>F23a_F23b_Trimestres17_16_15!AM85</f>
        <v>8120</v>
      </c>
      <c r="AA200" s="23" t="str">
        <f>F23a_F23b_Trimestres17_16_15!BA85</f>
        <v xml:space="preserve">3A, </v>
      </c>
      <c r="AB200" s="124" t="s">
        <v>674</v>
      </c>
    </row>
    <row r="201" spans="2:28" s="78" customFormat="1" ht="52.5" x14ac:dyDescent="0.25">
      <c r="B201" s="124">
        <v>2017</v>
      </c>
      <c r="C201" s="124" t="s">
        <v>676</v>
      </c>
      <c r="D201" s="124" t="s">
        <v>87</v>
      </c>
      <c r="E201" s="23" t="s">
        <v>234</v>
      </c>
      <c r="F201" s="124" t="s">
        <v>106</v>
      </c>
      <c r="G201" s="124" t="s">
        <v>105</v>
      </c>
      <c r="H201" s="124" t="str">
        <f>F23a_F23b_Trimestres17_16_15!AJ86</f>
        <v>Servicio de transmisión de actividades, mensajes funciones y programas que realiza el Ayuntamiento para conocimiento de la Ciudadanía moreliana en general.</v>
      </c>
      <c r="I201" s="124" t="str">
        <f>F23a_F23b_Trimestres17_16_15!N86</f>
        <v>SA/DCS/S/122/2017</v>
      </c>
      <c r="J201" s="124" t="str">
        <f>F23a_F23b_Trimestres17_16_15!O84</f>
        <v>Secretaría de Administración</v>
      </c>
      <c r="K201" s="124" t="s">
        <v>88</v>
      </c>
      <c r="L201" s="124" t="s">
        <v>81</v>
      </c>
      <c r="M201" s="124" t="s">
        <v>90</v>
      </c>
      <c r="N201" s="124" t="s">
        <v>81</v>
      </c>
      <c r="O201" s="124" t="s">
        <v>91</v>
      </c>
      <c r="P201" s="124" t="s">
        <v>82</v>
      </c>
      <c r="Q201" s="124" t="s">
        <v>92</v>
      </c>
      <c r="R201" s="124" t="str">
        <f>F23a_F23b_Trimestres17_16_15!Y86</f>
        <v>Trade Web S. de R.L de C.V</v>
      </c>
      <c r="S201" s="124" t="str">
        <f t="shared" si="10"/>
        <v>Trade Web S. de R.L de C.V</v>
      </c>
      <c r="T201" s="19" t="str">
        <f>F23a_F23b_Trimestres17_16_15!AG86</f>
        <v>Amplia Cobertura Mediática en el Municipio</v>
      </c>
      <c r="U201" s="23" t="str">
        <f t="shared" si="11"/>
        <v>Sin Competencia del Municipio</v>
      </c>
      <c r="V201" s="124" t="s">
        <v>93</v>
      </c>
      <c r="W201" s="45">
        <f>F23a_F23b_Trimestres17_16_15!R86</f>
        <v>42917</v>
      </c>
      <c r="X201" s="45">
        <f>F23a_F23b_Trimestres17_16_15!S86</f>
        <v>43100</v>
      </c>
      <c r="Y201" s="44">
        <f>F23a_F23b_Trimestres17_16_15!M86</f>
        <v>300000</v>
      </c>
      <c r="Z201" s="44">
        <f>F23a_F23b_Trimestres17_16_15!AM86</f>
        <v>50000</v>
      </c>
      <c r="AA201" s="23">
        <f>F23a_F23b_Trimestres17_16_15!BA86</f>
        <v>958</v>
      </c>
      <c r="AB201" s="124" t="s">
        <v>674</v>
      </c>
    </row>
    <row r="202" spans="2:28" s="78" customFormat="1" ht="10.5" x14ac:dyDescent="0.25">
      <c r="B202" s="124">
        <v>2016</v>
      </c>
      <c r="C202" s="124" t="s">
        <v>677</v>
      </c>
      <c r="D202" s="124" t="s">
        <v>674</v>
      </c>
      <c r="E202" s="124" t="s">
        <v>674</v>
      </c>
      <c r="F202" s="124" t="s">
        <v>674</v>
      </c>
      <c r="G202" s="124" t="s">
        <v>674</v>
      </c>
      <c r="H202" s="124" t="s">
        <v>674</v>
      </c>
      <c r="I202" s="124" t="s">
        <v>674</v>
      </c>
      <c r="J202" s="124" t="s">
        <v>674</v>
      </c>
      <c r="K202" s="124" t="s">
        <v>674</v>
      </c>
      <c r="L202" s="124" t="s">
        <v>674</v>
      </c>
      <c r="M202" s="124" t="s">
        <v>674</v>
      </c>
      <c r="N202" s="124" t="s">
        <v>674</v>
      </c>
      <c r="O202" s="124" t="s">
        <v>674</v>
      </c>
      <c r="P202" s="124" t="s">
        <v>674</v>
      </c>
      <c r="Q202" s="124" t="s">
        <v>674</v>
      </c>
      <c r="R202" s="124" t="s">
        <v>674</v>
      </c>
      <c r="S202" s="124" t="s">
        <v>674</v>
      </c>
      <c r="T202" s="124" t="s">
        <v>674</v>
      </c>
      <c r="U202" s="124" t="s">
        <v>674</v>
      </c>
      <c r="V202" s="124" t="s">
        <v>674</v>
      </c>
      <c r="W202" s="124" t="s">
        <v>674</v>
      </c>
      <c r="X202" s="124" t="s">
        <v>674</v>
      </c>
      <c r="Y202" s="124" t="s">
        <v>674</v>
      </c>
      <c r="Z202" s="124" t="s">
        <v>674</v>
      </c>
      <c r="AA202" s="124" t="s">
        <v>674</v>
      </c>
      <c r="AB202" s="124" t="s">
        <v>674</v>
      </c>
    </row>
    <row r="203" spans="2:28" s="78" customFormat="1" ht="31.5" x14ac:dyDescent="0.25">
      <c r="B203" s="124">
        <v>2016</v>
      </c>
      <c r="C203" s="124" t="s">
        <v>675</v>
      </c>
      <c r="D203" s="124" t="s">
        <v>87</v>
      </c>
      <c r="E203" s="23" t="s">
        <v>234</v>
      </c>
      <c r="F203" s="124" t="s">
        <v>124</v>
      </c>
      <c r="G203" s="124" t="s">
        <v>576</v>
      </c>
      <c r="H203" s="124" t="str">
        <f>F23a_F23b_Trimestres17_16_15!AJ211</f>
        <v>DIFUSIÓN DE MENSAJES SOBRE PROGRAMAS Y ACTIVIDADES GUBERNAMENTALES</v>
      </c>
      <c r="I203" s="124" t="str">
        <f>F23a_F23b_Trimestres17_16_15!N211</f>
        <v>SA/CDS/S/103/2016</v>
      </c>
      <c r="J203" s="124" t="str">
        <f>F23a_F23b_Trimestres17_16_15!O163</f>
        <v>Secretaría de Administración</v>
      </c>
      <c r="K203" s="124" t="s">
        <v>88</v>
      </c>
      <c r="L203" s="124" t="s">
        <v>81</v>
      </c>
      <c r="M203" s="124" t="s">
        <v>90</v>
      </c>
      <c r="N203" s="124" t="s">
        <v>81</v>
      </c>
      <c r="O203" s="124" t="s">
        <v>91</v>
      </c>
      <c r="P203" s="124" t="s">
        <v>82</v>
      </c>
      <c r="Q203" s="124" t="s">
        <v>92</v>
      </c>
      <c r="R203" s="124" t="str">
        <f>F23a_F23b_Trimestres17_16_15!Y211</f>
        <v>Morelia Stereo S.A de C.V</v>
      </c>
      <c r="S203" s="124" t="str">
        <f>R203</f>
        <v>Morelia Stereo S.A de C.V</v>
      </c>
      <c r="T203" s="19" t="str">
        <f>F23a_F23b_Trimestres17_16_15!AG211</f>
        <v>Amplia Cobertura Mediática en el Municipio</v>
      </c>
      <c r="U203" s="23" t="str">
        <f t="shared" ref="U203:U222" si="12">E203</f>
        <v>Sin Competencia del Municipio</v>
      </c>
      <c r="V203" s="124" t="s">
        <v>93</v>
      </c>
      <c r="W203" s="45">
        <f>F23a_F23b_Trimestres17_16_15!R211</f>
        <v>42583</v>
      </c>
      <c r="X203" s="45">
        <f>F23a_F23b_Trimestres17_16_15!S211</f>
        <v>42612</v>
      </c>
      <c r="Y203" s="44">
        <f>F23a_F23b_Trimestres17_16_15!M211</f>
        <v>97900</v>
      </c>
      <c r="Z203" s="44">
        <f>F23a_F23b_Trimestres17_16_15!AM211</f>
        <v>97900</v>
      </c>
      <c r="AA203" s="23" t="str">
        <f>F23a_F23b_Trimestres17_16_15!BA211</f>
        <v>A- 2412</v>
      </c>
      <c r="AB203" s="124" t="s">
        <v>674</v>
      </c>
    </row>
    <row r="204" spans="2:28" s="78" customFormat="1" ht="42" x14ac:dyDescent="0.25">
      <c r="B204" s="124">
        <v>2016</v>
      </c>
      <c r="C204" s="124" t="s">
        <v>675</v>
      </c>
      <c r="D204" s="124" t="s">
        <v>87</v>
      </c>
      <c r="E204" s="23" t="s">
        <v>234</v>
      </c>
      <c r="F204" s="124" t="s">
        <v>585</v>
      </c>
      <c r="G204" s="124" t="s">
        <v>586</v>
      </c>
      <c r="H204" s="124" t="s">
        <v>572</v>
      </c>
      <c r="I204" s="19" t="str">
        <f>F23a_F23b_Trimestres17_16_15!N212</f>
        <v>SA/CDS/S/119/2016</v>
      </c>
      <c r="J204" s="124" t="str">
        <f>F23a_F23b_Trimestres17_16_15!O164</f>
        <v>Secretaría de Administración</v>
      </c>
      <c r="K204" s="124" t="s">
        <v>88</v>
      </c>
      <c r="L204" s="124" t="s">
        <v>81</v>
      </c>
      <c r="M204" s="124" t="s">
        <v>587</v>
      </c>
      <c r="N204" s="124" t="s">
        <v>81</v>
      </c>
      <c r="O204" s="124" t="s">
        <v>588</v>
      </c>
      <c r="P204" s="124" t="s">
        <v>82</v>
      </c>
      <c r="Q204" s="124" t="s">
        <v>83</v>
      </c>
      <c r="R204" s="19" t="s">
        <v>582</v>
      </c>
      <c r="S204" s="19" t="s">
        <v>583</v>
      </c>
      <c r="T204" s="19" t="str">
        <f>F23a_F23b_Trimestres17_16_15!AG212</f>
        <v>Amplia Cobertura Mediática en el Municipio</v>
      </c>
      <c r="U204" s="23" t="str">
        <f t="shared" si="12"/>
        <v>Sin Competencia del Municipio</v>
      </c>
      <c r="V204" s="124" t="s">
        <v>589</v>
      </c>
      <c r="W204" s="45">
        <f>F23a_F23b_Trimestres17_16_15!R212</f>
        <v>42583</v>
      </c>
      <c r="X204" s="45">
        <f>F23a_F23b_Trimestres17_16_15!S212</f>
        <v>42612</v>
      </c>
      <c r="Y204" s="20">
        <f>F23a_F23b_Trimestres17_16_15!M212</f>
        <v>50000</v>
      </c>
      <c r="Z204" s="44">
        <f>F23a_F23b_Trimestres17_16_15!AM212</f>
        <v>50000</v>
      </c>
      <c r="AA204" s="23" t="str">
        <f>F23a_F23b_Trimestres17_16_15!BA212</f>
        <v>MI-3121</v>
      </c>
      <c r="AB204" s="124" t="s">
        <v>674</v>
      </c>
    </row>
    <row r="205" spans="2:28" s="78" customFormat="1" ht="31.5" x14ac:dyDescent="0.25">
      <c r="B205" s="124">
        <v>2016</v>
      </c>
      <c r="C205" s="124" t="s">
        <v>675</v>
      </c>
      <c r="D205" s="124" t="s">
        <v>87</v>
      </c>
      <c r="E205" s="23" t="s">
        <v>234</v>
      </c>
      <c r="F205" s="124" t="s">
        <v>99</v>
      </c>
      <c r="G205" s="124" t="s">
        <v>591</v>
      </c>
      <c r="H205" s="124" t="str">
        <f>F23a_F23b_Trimestres17_16_15!AJ213</f>
        <v>Difusión de las Actividades, Programas y Campañas del H. untamiento de Morelia durante el mes de Agosto</v>
      </c>
      <c r="I205" s="124" t="str">
        <f>F23a_F23b_Trimestres17_16_15!N213</f>
        <v>SA/CDS/S/107/2016</v>
      </c>
      <c r="J205" s="124" t="str">
        <f>F23a_F23b_Trimestres17_16_15!O211</f>
        <v>Secretaría de Administración</v>
      </c>
      <c r="K205" s="124" t="s">
        <v>88</v>
      </c>
      <c r="L205" s="124" t="s">
        <v>81</v>
      </c>
      <c r="M205" s="124" t="s">
        <v>90</v>
      </c>
      <c r="N205" s="124" t="s">
        <v>81</v>
      </c>
      <c r="O205" s="124" t="s">
        <v>91</v>
      </c>
      <c r="P205" s="124" t="s">
        <v>82</v>
      </c>
      <c r="Q205" s="124" t="s">
        <v>92</v>
      </c>
      <c r="R205" s="124" t="str">
        <f>F23a_F23b_Trimestres17_16_15!Y213</f>
        <v>Televisión Marmor S.A de C.V</v>
      </c>
      <c r="S205" s="124" t="str">
        <f t="shared" ref="S205:S222" si="13">R205</f>
        <v>Televisión Marmor S.A de C.V</v>
      </c>
      <c r="T205" s="19" t="str">
        <f>F23a_F23b_Trimestres17_16_15!AG213</f>
        <v>Amplia Cobertura Mediática en el Municipio</v>
      </c>
      <c r="U205" s="23" t="str">
        <f t="shared" si="12"/>
        <v>Sin Competencia del Municipio</v>
      </c>
      <c r="V205" s="124" t="s">
        <v>93</v>
      </c>
      <c r="W205" s="45">
        <f>F23a_F23b_Trimestres17_16_15!R213</f>
        <v>42583</v>
      </c>
      <c r="X205" s="45">
        <f>F23a_F23b_Trimestres17_16_15!S213</f>
        <v>42613</v>
      </c>
      <c r="Y205" s="44">
        <f>F23a_F23b_Trimestres17_16_15!M213</f>
        <v>44800</v>
      </c>
      <c r="Z205" s="44">
        <f>F23a_F23b_Trimestres17_16_15!AM213</f>
        <v>44800</v>
      </c>
      <c r="AA205" s="23">
        <f>F23a_F23b_Trimestres17_16_15!BA213</f>
        <v>538</v>
      </c>
      <c r="AB205" s="124" t="s">
        <v>674</v>
      </c>
    </row>
    <row r="206" spans="2:28" s="78" customFormat="1" ht="31.5" x14ac:dyDescent="0.25">
      <c r="B206" s="124">
        <v>2016</v>
      </c>
      <c r="C206" s="124" t="s">
        <v>675</v>
      </c>
      <c r="D206" s="124" t="s">
        <v>87</v>
      </c>
      <c r="E206" s="23" t="s">
        <v>234</v>
      </c>
      <c r="F206" s="124" t="s">
        <v>99</v>
      </c>
      <c r="G206" s="124" t="s">
        <v>594</v>
      </c>
      <c r="H206" s="124" t="str">
        <f>F23a_F23b_Trimestres17_16_15!AJ214</f>
        <v>Difusión de las Actividades, Programas y Campañas del H. untamiento de Morelia durante el mes de Agosto</v>
      </c>
      <c r="I206" s="124" t="str">
        <f>F23a_F23b_Trimestres17_16_15!N214</f>
        <v>SA/CDS/S/106/2016</v>
      </c>
      <c r="J206" s="124" t="str">
        <f>F23a_F23b_Trimestres17_16_15!O212</f>
        <v>Secretaría de Administración</v>
      </c>
      <c r="K206" s="124" t="s">
        <v>88</v>
      </c>
      <c r="L206" s="124" t="s">
        <v>81</v>
      </c>
      <c r="M206" s="124" t="s">
        <v>90</v>
      </c>
      <c r="N206" s="124" t="s">
        <v>81</v>
      </c>
      <c r="O206" s="124" t="s">
        <v>91</v>
      </c>
      <c r="P206" s="124" t="s">
        <v>82</v>
      </c>
      <c r="Q206" s="124" t="s">
        <v>92</v>
      </c>
      <c r="R206" s="124" t="str">
        <f>F23a_F23b_Trimestres17_16_15!Y214</f>
        <v>Televisión  de Michoacán S.A de C.V</v>
      </c>
      <c r="S206" s="124" t="str">
        <f t="shared" si="13"/>
        <v>Televisión  de Michoacán S.A de C.V</v>
      </c>
      <c r="T206" s="19" t="str">
        <f>F23a_F23b_Trimestres17_16_15!AG214</f>
        <v>Amplia Cobertura Mediática en el Municipio</v>
      </c>
      <c r="U206" s="23" t="str">
        <f t="shared" si="12"/>
        <v>Sin Competencia del Municipio</v>
      </c>
      <c r="V206" s="124" t="s">
        <v>93</v>
      </c>
      <c r="W206" s="45">
        <f>F23a_F23b_Trimestres17_16_15!R214</f>
        <v>42583</v>
      </c>
      <c r="X206" s="45">
        <f>F23a_F23b_Trimestres17_16_15!S214</f>
        <v>42613</v>
      </c>
      <c r="Y206" s="44">
        <f>F23a_F23b_Trimestres17_16_15!M214</f>
        <v>17300</v>
      </c>
      <c r="Z206" s="44">
        <f>F23a_F23b_Trimestres17_16_15!AM214</f>
        <v>17300</v>
      </c>
      <c r="AA206" s="23">
        <f>F23a_F23b_Trimestres17_16_15!BA214</f>
        <v>676</v>
      </c>
      <c r="AB206" s="124" t="s">
        <v>674</v>
      </c>
    </row>
    <row r="207" spans="2:28" s="78" customFormat="1" ht="31.5" x14ac:dyDescent="0.25">
      <c r="B207" s="124">
        <v>2016</v>
      </c>
      <c r="C207" s="124" t="s">
        <v>675</v>
      </c>
      <c r="D207" s="124" t="s">
        <v>87</v>
      </c>
      <c r="E207" s="23" t="s">
        <v>234</v>
      </c>
      <c r="F207" s="124" t="s">
        <v>124</v>
      </c>
      <c r="G207" s="124" t="s">
        <v>586</v>
      </c>
      <c r="H207" s="124" t="str">
        <f>F23a_F23b_Trimestres17_16_15!AJ215</f>
        <v>Difusión de las Actividades, Programas y Campañas del H. Ayuntamiento de Morelia durante el mes de Agosto</v>
      </c>
      <c r="I207" s="124" t="str">
        <f>F23a_F23b_Trimestres17_16_15!N215</f>
        <v>SA/CDS/S/118/2016</v>
      </c>
      <c r="J207" s="124" t="str">
        <f>F23a_F23b_Trimestres17_16_15!O213</f>
        <v>Secretaría de Administración</v>
      </c>
      <c r="K207" s="124" t="s">
        <v>88</v>
      </c>
      <c r="L207" s="124" t="s">
        <v>81</v>
      </c>
      <c r="M207" s="124" t="s">
        <v>90</v>
      </c>
      <c r="N207" s="124" t="s">
        <v>81</v>
      </c>
      <c r="O207" s="124" t="s">
        <v>91</v>
      </c>
      <c r="P207" s="124" t="s">
        <v>82</v>
      </c>
      <c r="Q207" s="124" t="s">
        <v>92</v>
      </c>
      <c r="R207" s="124" t="str">
        <f>F23a_F23b_Trimestres17_16_15!Y215</f>
        <v>Grupo la Voz del Viento S.A de C.V</v>
      </c>
      <c r="S207" s="124" t="str">
        <f t="shared" si="13"/>
        <v>Grupo la Voz del Viento S.A de C.V</v>
      </c>
      <c r="T207" s="19" t="str">
        <f>F23a_F23b_Trimestres17_16_15!AG215</f>
        <v>Amplia Cobertura Mediática en el Municipio</v>
      </c>
      <c r="U207" s="23" t="str">
        <f t="shared" si="12"/>
        <v>Sin Competencia del Municipio</v>
      </c>
      <c r="V207" s="124" t="s">
        <v>93</v>
      </c>
      <c r="W207" s="45">
        <f>F23a_F23b_Trimestres17_16_15!R215</f>
        <v>42583</v>
      </c>
      <c r="X207" s="45">
        <f>F23a_F23b_Trimestres17_16_15!S215</f>
        <v>42612</v>
      </c>
      <c r="Y207" s="44">
        <f>F23a_F23b_Trimestres17_16_15!M215</f>
        <v>75000</v>
      </c>
      <c r="Z207" s="44">
        <f>F23a_F23b_Trimestres17_16_15!AM215</f>
        <v>75000</v>
      </c>
      <c r="AA207" s="23">
        <f>F23a_F23b_Trimestres17_16_15!BA215</f>
        <v>25</v>
      </c>
      <c r="AB207" s="124" t="s">
        <v>674</v>
      </c>
    </row>
    <row r="208" spans="2:28" s="78" customFormat="1" ht="42" x14ac:dyDescent="0.25">
      <c r="B208" s="124">
        <v>2016</v>
      </c>
      <c r="C208" s="124" t="s">
        <v>675</v>
      </c>
      <c r="D208" s="124" t="s">
        <v>87</v>
      </c>
      <c r="E208" s="23" t="s">
        <v>234</v>
      </c>
      <c r="F208" s="124" t="s">
        <v>124</v>
      </c>
      <c r="G208" s="124" t="s">
        <v>599</v>
      </c>
      <c r="H208" s="124" t="str">
        <f>F23a_F23b_Trimestres17_16_15!AJ216</f>
        <v>Difusión de las Actividades, Programas y Campañas del H. Ayuntamiento de Morelia durante el mes de Agosto</v>
      </c>
      <c r="I208" s="124" t="str">
        <f>F23a_F23b_Trimestres17_16_15!N216</f>
        <v>SA/CDS/S/104/2016</v>
      </c>
      <c r="J208" s="124" t="str">
        <f>F23a_F23b_Trimestres17_16_15!O214</f>
        <v>Secretaría de Administración</v>
      </c>
      <c r="K208" s="124" t="s">
        <v>88</v>
      </c>
      <c r="L208" s="124" t="s">
        <v>81</v>
      </c>
      <c r="M208" s="124" t="s">
        <v>90</v>
      </c>
      <c r="N208" s="124" t="s">
        <v>81</v>
      </c>
      <c r="O208" s="124" t="s">
        <v>91</v>
      </c>
      <c r="P208" s="124" t="s">
        <v>82</v>
      </c>
      <c r="Q208" s="124" t="s">
        <v>92</v>
      </c>
      <c r="R208" s="124" t="str">
        <f>F23a_F23b_Trimestres17_16_15!Y216</f>
        <v>Grupo Radiocomunicaciones de Morelia S.A de C.V</v>
      </c>
      <c r="S208" s="124" t="str">
        <f t="shared" si="13"/>
        <v>Grupo Radiocomunicaciones de Morelia S.A de C.V</v>
      </c>
      <c r="T208" s="19" t="str">
        <f>F23a_F23b_Trimestres17_16_15!AG216</f>
        <v>Amplia Cobertura Mediática en el Municipio</v>
      </c>
      <c r="U208" s="23" t="str">
        <f t="shared" si="12"/>
        <v>Sin Competencia del Municipio</v>
      </c>
      <c r="V208" s="124" t="s">
        <v>93</v>
      </c>
      <c r="W208" s="45">
        <f>F23a_F23b_Trimestres17_16_15!R216</f>
        <v>42583</v>
      </c>
      <c r="X208" s="45">
        <f>F23a_F23b_Trimestres17_16_15!S216</f>
        <v>42612</v>
      </c>
      <c r="Y208" s="44">
        <f>F23a_F23b_Trimestres17_16_15!M216</f>
        <v>29997</v>
      </c>
      <c r="Z208" s="44">
        <f>F23a_F23b_Trimestres17_16_15!AM216</f>
        <v>29997</v>
      </c>
      <c r="AA208" s="23" t="str">
        <f>F23a_F23b_Trimestres17_16_15!BA216</f>
        <v>B 42</v>
      </c>
      <c r="AB208" s="124" t="s">
        <v>674</v>
      </c>
    </row>
    <row r="209" spans="2:28" s="78" customFormat="1" ht="42" x14ac:dyDescent="0.25">
      <c r="B209" s="124">
        <v>2016</v>
      </c>
      <c r="C209" s="124" t="s">
        <v>675</v>
      </c>
      <c r="D209" s="124" t="s">
        <v>87</v>
      </c>
      <c r="E209" s="23" t="s">
        <v>234</v>
      </c>
      <c r="F209" s="124" t="s">
        <v>99</v>
      </c>
      <c r="G209" s="124" t="s">
        <v>591</v>
      </c>
      <c r="H209" s="124" t="str">
        <f>F23a_F23b_Trimestres17_16_15!AJ217</f>
        <v>Difusión de las Actividades, Programas y Campañas del H. Ayuntamiento de Morelia durante el mes de Agosto</v>
      </c>
      <c r="I209" s="124" t="str">
        <f>F23a_F23b_Trimestres17_16_15!N217</f>
        <v>SA/CDS/S/109/2016</v>
      </c>
      <c r="J209" s="124" t="str">
        <f>F23a_F23b_Trimestres17_16_15!O215</f>
        <v>Secretaría de Administración</v>
      </c>
      <c r="K209" s="124" t="s">
        <v>88</v>
      </c>
      <c r="L209" s="124" t="s">
        <v>81</v>
      </c>
      <c r="M209" s="124" t="s">
        <v>90</v>
      </c>
      <c r="N209" s="124" t="s">
        <v>81</v>
      </c>
      <c r="O209" s="124" t="s">
        <v>91</v>
      </c>
      <c r="P209" s="124" t="s">
        <v>82</v>
      </c>
      <c r="Q209" s="124" t="s">
        <v>92</v>
      </c>
      <c r="R209" s="124" t="str">
        <f>F23a_F23b_Trimestres17_16_15!Y217</f>
        <v>Media TV Comunicaciones Michoacán S.A de C.V</v>
      </c>
      <c r="S209" s="124" t="str">
        <f t="shared" si="13"/>
        <v>Media TV Comunicaciones Michoacán S.A de C.V</v>
      </c>
      <c r="T209" s="19" t="str">
        <f>F23a_F23b_Trimestres17_16_15!AG217</f>
        <v>Amplia Cobertura Mediática en el Municipio</v>
      </c>
      <c r="U209" s="23" t="str">
        <f t="shared" si="12"/>
        <v>Sin Competencia del Municipio</v>
      </c>
      <c r="V209" s="124" t="s">
        <v>93</v>
      </c>
      <c r="W209" s="45">
        <f>F23a_F23b_Trimestres17_16_15!R217</f>
        <v>42583</v>
      </c>
      <c r="X209" s="45">
        <f>F23a_F23b_Trimestres17_16_15!S217</f>
        <v>42613</v>
      </c>
      <c r="Y209" s="44">
        <f>F23a_F23b_Trimestres17_16_15!M217</f>
        <v>70000</v>
      </c>
      <c r="Z209" s="44">
        <f>F23a_F23b_Trimestres17_16_15!AM217</f>
        <v>70000</v>
      </c>
      <c r="AA209" s="23">
        <f>F23a_F23b_Trimestres17_16_15!BA217</f>
        <v>75</v>
      </c>
      <c r="AB209" s="124" t="s">
        <v>674</v>
      </c>
    </row>
    <row r="210" spans="2:28" s="78" customFormat="1" ht="31.5" x14ac:dyDescent="0.25">
      <c r="B210" s="124">
        <v>2016</v>
      </c>
      <c r="C210" s="124" t="s">
        <v>675</v>
      </c>
      <c r="D210" s="124" t="s">
        <v>87</v>
      </c>
      <c r="E210" s="23" t="s">
        <v>234</v>
      </c>
      <c r="F210" s="124" t="s">
        <v>604</v>
      </c>
      <c r="G210" s="124" t="s">
        <v>605</v>
      </c>
      <c r="H210" s="124" t="str">
        <f>F23a_F23b_Trimestres17_16_15!AJ218</f>
        <v>Difusión de las Actividades, Programas y Campañas del H. Ayuntamiento de Morelia durante el mes de Agosto</v>
      </c>
      <c r="I210" s="124" t="str">
        <f>F23a_F23b_Trimestres17_16_15!N218</f>
        <v>SA/CDS/S/114/2016</v>
      </c>
      <c r="J210" s="124" t="str">
        <f>F23a_F23b_Trimestres17_16_15!O216</f>
        <v>Secretaría de Administración</v>
      </c>
      <c r="K210" s="124" t="s">
        <v>88</v>
      </c>
      <c r="L210" s="124" t="s">
        <v>81</v>
      </c>
      <c r="M210" s="124" t="s">
        <v>90</v>
      </c>
      <c r="N210" s="124" t="s">
        <v>81</v>
      </c>
      <c r="O210" s="124" t="s">
        <v>91</v>
      </c>
      <c r="P210" s="124" t="s">
        <v>82</v>
      </c>
      <c r="Q210" s="124" t="s">
        <v>92</v>
      </c>
      <c r="R210" s="124" t="str">
        <f>F23a_F23b_Trimestres17_16_15!Y218</f>
        <v>Servicios y Asesoría Publicitaria Siglo XXI S.A de C.V</v>
      </c>
      <c r="S210" s="124" t="str">
        <f t="shared" si="13"/>
        <v>Servicios y Asesoría Publicitaria Siglo XXI S.A de C.V</v>
      </c>
      <c r="T210" s="19" t="str">
        <f>F23a_F23b_Trimestres17_16_15!AG218</f>
        <v>Amplia Cobertura Mediática en el Municipio</v>
      </c>
      <c r="U210" s="23" t="str">
        <f t="shared" si="12"/>
        <v>Sin Competencia del Municipio</v>
      </c>
      <c r="V210" s="124" t="s">
        <v>93</v>
      </c>
      <c r="W210" s="45">
        <f>F23a_F23b_Trimestres17_16_15!R218</f>
        <v>42583</v>
      </c>
      <c r="X210" s="45">
        <f>F23a_F23b_Trimestres17_16_15!S218</f>
        <v>42613</v>
      </c>
      <c r="Y210" s="44">
        <f>F23a_F23b_Trimestres17_16_15!M218</f>
        <v>50000</v>
      </c>
      <c r="Z210" s="44">
        <f>F23a_F23b_Trimestres17_16_15!AM218</f>
        <v>50000</v>
      </c>
      <c r="AA210" s="23">
        <f>F23a_F23b_Trimestres17_16_15!BA218</f>
        <v>82</v>
      </c>
      <c r="AB210" s="124" t="s">
        <v>674</v>
      </c>
    </row>
    <row r="211" spans="2:28" s="78" customFormat="1" ht="31.5" x14ac:dyDescent="0.25">
      <c r="B211" s="124">
        <v>2016</v>
      </c>
      <c r="C211" s="124" t="s">
        <v>675</v>
      </c>
      <c r="D211" s="124" t="s">
        <v>87</v>
      </c>
      <c r="E211" s="23" t="s">
        <v>234</v>
      </c>
      <c r="F211" s="124" t="s">
        <v>124</v>
      </c>
      <c r="G211" s="124" t="s">
        <v>599</v>
      </c>
      <c r="H211" s="124" t="str">
        <f>F23a_F23b_Trimestres17_16_15!AJ219</f>
        <v>Difusión de las Actividades, Programas y Campañas del H. Ayuntamiento de Morelia durante el mes de Agosto</v>
      </c>
      <c r="I211" s="124" t="str">
        <f>F23a_F23b_Trimestres17_16_15!N219</f>
        <v>SA/CDS/S/101/2016</v>
      </c>
      <c r="J211" s="124" t="str">
        <f>F23a_F23b_Trimestres17_16_15!O217</f>
        <v>Secretaría de Administración</v>
      </c>
      <c r="K211" s="124" t="s">
        <v>88</v>
      </c>
      <c r="L211" s="124" t="s">
        <v>81</v>
      </c>
      <c r="M211" s="124" t="s">
        <v>90</v>
      </c>
      <c r="N211" s="124" t="s">
        <v>81</v>
      </c>
      <c r="O211" s="124" t="s">
        <v>91</v>
      </c>
      <c r="P211" s="124" t="s">
        <v>82</v>
      </c>
      <c r="Q211" s="124" t="s">
        <v>92</v>
      </c>
      <c r="R211" s="124" t="str">
        <f>F23a_F23b_Trimestres17_16_15!Y219</f>
        <v>XEXL S.A de C.V</v>
      </c>
      <c r="S211" s="124" t="str">
        <f t="shared" si="13"/>
        <v>XEXL S.A de C.V</v>
      </c>
      <c r="T211" s="19" t="str">
        <f>F23a_F23b_Trimestres17_16_15!AG219</f>
        <v>Amplia Cobertura Mediática en el Municipio</v>
      </c>
      <c r="U211" s="23" t="str">
        <f t="shared" si="12"/>
        <v>Sin Competencia del Municipio</v>
      </c>
      <c r="V211" s="124" t="s">
        <v>93</v>
      </c>
      <c r="W211" s="45">
        <f>F23a_F23b_Trimestres17_16_15!R219</f>
        <v>42583</v>
      </c>
      <c r="X211" s="45">
        <f>F23a_F23b_Trimestres17_16_15!S219</f>
        <v>42612</v>
      </c>
      <c r="Y211" s="44">
        <f>F23a_F23b_Trimestres17_16_15!M219</f>
        <v>25000</v>
      </c>
      <c r="Z211" s="44">
        <f>F23a_F23b_Trimestres17_16_15!AM219</f>
        <v>25000</v>
      </c>
      <c r="AA211" s="23">
        <f>F23a_F23b_Trimestres17_16_15!BA219</f>
        <v>2441</v>
      </c>
      <c r="AB211" s="124" t="s">
        <v>674</v>
      </c>
    </row>
    <row r="212" spans="2:28" s="78" customFormat="1" ht="31.5" x14ac:dyDescent="0.25">
      <c r="B212" s="124">
        <v>2016</v>
      </c>
      <c r="C212" s="124" t="s">
        <v>675</v>
      </c>
      <c r="D212" s="124" t="s">
        <v>87</v>
      </c>
      <c r="E212" s="23" t="s">
        <v>234</v>
      </c>
      <c r="F212" s="124" t="s">
        <v>124</v>
      </c>
      <c r="G212" s="124" t="s">
        <v>599</v>
      </c>
      <c r="H212" s="124" t="str">
        <f>F23a_F23b_Trimestres17_16_15!AJ220</f>
        <v>Difusión de las Actividades, Programas y Campañas del H. Ayuntamiento de Morelia durante el mes de Agosto</v>
      </c>
      <c r="I212" s="124" t="str">
        <f>F23a_F23b_Trimestres17_16_15!N220</f>
        <v>SA/CDS/S/102/2016</v>
      </c>
      <c r="J212" s="124" t="str">
        <f>F23a_F23b_Trimestres17_16_15!O218</f>
        <v>Secretaría de Administración</v>
      </c>
      <c r="K212" s="124" t="s">
        <v>88</v>
      </c>
      <c r="L212" s="124" t="s">
        <v>81</v>
      </c>
      <c r="M212" s="124" t="s">
        <v>90</v>
      </c>
      <c r="N212" s="124" t="s">
        <v>81</v>
      </c>
      <c r="O212" s="124" t="s">
        <v>91</v>
      </c>
      <c r="P212" s="124" t="s">
        <v>82</v>
      </c>
      <c r="Q212" s="124" t="s">
        <v>92</v>
      </c>
      <c r="R212" s="124" t="str">
        <f>F23a_F23b_Trimestres17_16_15!Y220</f>
        <v>Corporación Morelia Multimedia S.A de C.V</v>
      </c>
      <c r="S212" s="124" t="str">
        <f t="shared" si="13"/>
        <v>Corporación Morelia Multimedia S.A de C.V</v>
      </c>
      <c r="T212" s="19" t="str">
        <f>F23a_F23b_Trimestres17_16_15!AG220</f>
        <v>Amplia Cobertura Mediática en el Municipio</v>
      </c>
      <c r="U212" s="23" t="str">
        <f t="shared" si="12"/>
        <v>Sin Competencia del Municipio</v>
      </c>
      <c r="V212" s="124" t="s">
        <v>93</v>
      </c>
      <c r="W212" s="45">
        <f>F23a_F23b_Trimestres17_16_15!R220</f>
        <v>42583</v>
      </c>
      <c r="X212" s="45">
        <f>F23a_F23b_Trimestres17_16_15!S220</f>
        <v>42612</v>
      </c>
      <c r="Y212" s="44">
        <f>F23a_F23b_Trimestres17_16_15!M220</f>
        <v>30000</v>
      </c>
      <c r="Z212" s="44">
        <f>F23a_F23b_Trimestres17_16_15!AM220</f>
        <v>30000</v>
      </c>
      <c r="AA212" s="23" t="str">
        <f>F23a_F23b_Trimestres17_16_15!BA220</f>
        <v>2435 MOR</v>
      </c>
      <c r="AB212" s="124" t="s">
        <v>674</v>
      </c>
    </row>
    <row r="213" spans="2:28" s="78" customFormat="1" ht="31.5" x14ac:dyDescent="0.25">
      <c r="B213" s="124">
        <v>2016</v>
      </c>
      <c r="C213" s="124" t="s">
        <v>675</v>
      </c>
      <c r="D213" s="124" t="s">
        <v>87</v>
      </c>
      <c r="E213" s="23" t="s">
        <v>234</v>
      </c>
      <c r="F213" s="124" t="s">
        <v>124</v>
      </c>
      <c r="G213" s="124" t="s">
        <v>599</v>
      </c>
      <c r="H213" s="124" t="str">
        <f>F23a_F23b_Trimestres17_16_15!AJ221</f>
        <v>Difusión de las Actividades, Programas y Campañas del H. Ayuntamiento de Morelia durante el mes de Agosto</v>
      </c>
      <c r="I213" s="124" t="str">
        <f>F23a_F23b_Trimestres17_16_15!N221</f>
        <v>SA/CDS/S/112/2016</v>
      </c>
      <c r="J213" s="124" t="str">
        <f>F23a_F23b_Trimestres17_16_15!O219</f>
        <v>Secretaría de Administración</v>
      </c>
      <c r="K213" s="124" t="s">
        <v>88</v>
      </c>
      <c r="L213" s="124" t="s">
        <v>81</v>
      </c>
      <c r="M213" s="124" t="s">
        <v>90</v>
      </c>
      <c r="N213" s="124" t="s">
        <v>81</v>
      </c>
      <c r="O213" s="124" t="s">
        <v>91</v>
      </c>
      <c r="P213" s="124" t="s">
        <v>82</v>
      </c>
      <c r="Q213" s="124" t="s">
        <v>92</v>
      </c>
      <c r="R213" s="124" t="str">
        <f>F23a_F23b_Trimestres17_16_15!Y221</f>
        <v>No</v>
      </c>
      <c r="S213" s="124" t="str">
        <f t="shared" si="13"/>
        <v>No</v>
      </c>
      <c r="T213" s="19" t="str">
        <f>F23a_F23b_Trimestres17_16_15!AG221</f>
        <v>Amplia Cobertura Mediática en el Municipio</v>
      </c>
      <c r="U213" s="23" t="str">
        <f t="shared" si="12"/>
        <v>Sin Competencia del Municipio</v>
      </c>
      <c r="V213" s="124" t="s">
        <v>93</v>
      </c>
      <c r="W213" s="45">
        <f>F23a_F23b_Trimestres17_16_15!R221</f>
        <v>42583</v>
      </c>
      <c r="X213" s="45">
        <f>F23a_F23b_Trimestres17_16_15!S221</f>
        <v>42613</v>
      </c>
      <c r="Y213" s="44">
        <f>F23a_F23b_Trimestres17_16_15!M221</f>
        <v>17319.96</v>
      </c>
      <c r="Z213" s="44">
        <f>F23a_F23b_Trimestres17_16_15!AM221</f>
        <v>17319.96</v>
      </c>
      <c r="AA213" s="23">
        <f>F23a_F23b_Trimestres17_16_15!BA221</f>
        <v>112</v>
      </c>
      <c r="AB213" s="124" t="s">
        <v>674</v>
      </c>
    </row>
    <row r="214" spans="2:28" s="78" customFormat="1" ht="31.5" x14ac:dyDescent="0.25">
      <c r="B214" s="124">
        <v>2016</v>
      </c>
      <c r="C214" s="124" t="s">
        <v>675</v>
      </c>
      <c r="D214" s="124" t="s">
        <v>87</v>
      </c>
      <c r="E214" s="23" t="s">
        <v>234</v>
      </c>
      <c r="F214" s="124" t="s">
        <v>124</v>
      </c>
      <c r="G214" s="124" t="s">
        <v>586</v>
      </c>
      <c r="H214" s="124" t="str">
        <f>F23a_F23b_Trimestres17_16_15!AJ222</f>
        <v>Difusión de las Actividades, Programas y Campañas del H. Ayuntamiento de Morelia durante el mes de Agosto</v>
      </c>
      <c r="I214" s="124" t="str">
        <f>F23a_F23b_Trimestres17_16_15!N222</f>
        <v>SA/CDS/S/113/2016</v>
      </c>
      <c r="J214" s="124" t="str">
        <f>F23a_F23b_Trimestres17_16_15!O220</f>
        <v>Secretaría de Administración</v>
      </c>
      <c r="K214" s="124" t="s">
        <v>88</v>
      </c>
      <c r="L214" s="124" t="s">
        <v>81</v>
      </c>
      <c r="M214" s="124" t="s">
        <v>90</v>
      </c>
      <c r="N214" s="124" t="s">
        <v>81</v>
      </c>
      <c r="O214" s="124" t="s">
        <v>91</v>
      </c>
      <c r="P214" s="124" t="s">
        <v>82</v>
      </c>
      <c r="Q214" s="124" t="s">
        <v>92</v>
      </c>
      <c r="R214" s="124" t="str">
        <f>F23a_F23b_Trimestres17_16_15!Y222</f>
        <v>Centro de Medios de Michoacán S.A de C.V</v>
      </c>
      <c r="S214" s="124" t="str">
        <f t="shared" si="13"/>
        <v>Centro de Medios de Michoacán S.A de C.V</v>
      </c>
      <c r="T214" s="19" t="str">
        <f>F23a_F23b_Trimestres17_16_15!AG222</f>
        <v>Amplia Cobertura Mediática en el Municipio</v>
      </c>
      <c r="U214" s="23" t="str">
        <f t="shared" si="12"/>
        <v>Sin Competencia del Municipio</v>
      </c>
      <c r="V214" s="124" t="s">
        <v>93</v>
      </c>
      <c r="W214" s="45">
        <f>F23a_F23b_Trimestres17_16_15!R222</f>
        <v>42583</v>
      </c>
      <c r="X214" s="45">
        <f>F23a_F23b_Trimestres17_16_15!S222</f>
        <v>42612</v>
      </c>
      <c r="Y214" s="44">
        <f>F23a_F23b_Trimestres17_16_15!M222</f>
        <v>100000</v>
      </c>
      <c r="Z214" s="44">
        <f>F23a_F23b_Trimestres17_16_15!AM222</f>
        <v>100000</v>
      </c>
      <c r="AA214" s="23" t="str">
        <f>F23a_F23b_Trimestres17_16_15!BA222</f>
        <v>A-9613</v>
      </c>
      <c r="AB214" s="124" t="s">
        <v>674</v>
      </c>
    </row>
    <row r="215" spans="2:28" s="78" customFormat="1" ht="31.5" x14ac:dyDescent="0.25">
      <c r="B215" s="124">
        <v>2016</v>
      </c>
      <c r="C215" s="124" t="s">
        <v>675</v>
      </c>
      <c r="D215" s="124" t="s">
        <v>87</v>
      </c>
      <c r="E215" s="23" t="s">
        <v>234</v>
      </c>
      <c r="F215" s="124" t="s">
        <v>124</v>
      </c>
      <c r="G215" s="124" t="s">
        <v>620</v>
      </c>
      <c r="H215" s="124" t="str">
        <f>F23a_F23b_Trimestres17_16_15!AJ223</f>
        <v>Difusión de las Actividades, Programas y Campañas del H. Ayuntamiento de Morelia durante el mes de Agosto</v>
      </c>
      <c r="I215" s="124" t="str">
        <f>F23a_F23b_Trimestres17_16_15!N223</f>
        <v>SA/CDS/S/117/2016</v>
      </c>
      <c r="J215" s="124" t="str">
        <f>F23a_F23b_Trimestres17_16_15!O221</f>
        <v>Secretaría de Administración</v>
      </c>
      <c r="K215" s="124" t="s">
        <v>88</v>
      </c>
      <c r="L215" s="124" t="s">
        <v>81</v>
      </c>
      <c r="M215" s="124" t="s">
        <v>90</v>
      </c>
      <c r="N215" s="124" t="s">
        <v>81</v>
      </c>
      <c r="O215" s="124" t="s">
        <v>91</v>
      </c>
      <c r="P215" s="124" t="s">
        <v>82</v>
      </c>
      <c r="Q215" s="124" t="s">
        <v>92</v>
      </c>
      <c r="R215" s="124" t="str">
        <f>F23a_F23b_Trimestres17_16_15!Y223</f>
        <v>Grupo Radiodifusoras Capital S.A de C.V</v>
      </c>
      <c r="S215" s="124" t="str">
        <f t="shared" si="13"/>
        <v>Grupo Radiodifusoras Capital S.A de C.V</v>
      </c>
      <c r="T215" s="19" t="str">
        <f>F23a_F23b_Trimestres17_16_15!AG223</f>
        <v>Amplia Cobertura Mediática en el Municipio</v>
      </c>
      <c r="U215" s="23" t="str">
        <f t="shared" si="12"/>
        <v>Sin Competencia del Municipio</v>
      </c>
      <c r="V215" s="124" t="s">
        <v>93</v>
      </c>
      <c r="W215" s="45">
        <f>F23a_F23b_Trimestres17_16_15!R223</f>
        <v>42583</v>
      </c>
      <c r="X215" s="45">
        <f>F23a_F23b_Trimestres17_16_15!S223</f>
        <v>42613</v>
      </c>
      <c r="Y215" s="44">
        <f>F23a_F23b_Trimestres17_16_15!M223</f>
        <v>37800</v>
      </c>
      <c r="Z215" s="44">
        <f>F23a_F23b_Trimestres17_16_15!AM223</f>
        <v>37800</v>
      </c>
      <c r="AA215" s="23" t="str">
        <f>F23a_F23b_Trimestres17_16_15!BA223</f>
        <v>MR 145</v>
      </c>
      <c r="AB215" s="124" t="s">
        <v>674</v>
      </c>
    </row>
    <row r="216" spans="2:28" s="78" customFormat="1" ht="31.5" x14ac:dyDescent="0.25">
      <c r="B216" s="124">
        <v>2016</v>
      </c>
      <c r="C216" s="124" t="s">
        <v>675</v>
      </c>
      <c r="D216" s="124" t="s">
        <v>87</v>
      </c>
      <c r="E216" s="23" t="s">
        <v>234</v>
      </c>
      <c r="F216" s="124" t="s">
        <v>99</v>
      </c>
      <c r="G216" s="124" t="s">
        <v>591</v>
      </c>
      <c r="H216" s="124" t="str">
        <f>F23a_F23b_Trimestres17_16_15!AJ224</f>
        <v>Difusión de las Actividades, Programas y Campañas del H. Ayuntamiento de Morelia durante el mes de Agosto</v>
      </c>
      <c r="I216" s="124" t="str">
        <f>F23a_F23b_Trimestres17_16_15!N224</f>
        <v>SA/CDS/S/115/2016</v>
      </c>
      <c r="J216" s="124" t="str">
        <f>F23a_F23b_Trimestres17_16_15!O222</f>
        <v>Secretaría de Administración</v>
      </c>
      <c r="K216" s="124" t="s">
        <v>88</v>
      </c>
      <c r="L216" s="124" t="s">
        <v>81</v>
      </c>
      <c r="M216" s="124" t="s">
        <v>90</v>
      </c>
      <c r="N216" s="124" t="s">
        <v>81</v>
      </c>
      <c r="O216" s="124" t="s">
        <v>91</v>
      </c>
      <c r="P216" s="124" t="s">
        <v>82</v>
      </c>
      <c r="Q216" s="124" t="s">
        <v>92</v>
      </c>
      <c r="R216" s="124" t="str">
        <f>F23a_F23b_Trimestres17_16_15!Y224</f>
        <v>T.V. Azteca S.A.B de C.V.</v>
      </c>
      <c r="S216" s="124" t="str">
        <f t="shared" si="13"/>
        <v>T.V. Azteca S.A.B de C.V.</v>
      </c>
      <c r="T216" s="19" t="str">
        <f>F23a_F23b_Trimestres17_16_15!AG224</f>
        <v>Amplia Cobertura Mediática en el Municipio</v>
      </c>
      <c r="U216" s="23" t="str">
        <f t="shared" si="12"/>
        <v>Sin Competencia del Municipio</v>
      </c>
      <c r="V216" s="124" t="s">
        <v>93</v>
      </c>
      <c r="W216" s="45">
        <f>F23a_F23b_Trimestres17_16_15!R224</f>
        <v>42583</v>
      </c>
      <c r="X216" s="45">
        <f>F23a_F23b_Trimestres17_16_15!S224</f>
        <v>42612</v>
      </c>
      <c r="Y216" s="44">
        <f>F23a_F23b_Trimestres17_16_15!M224</f>
        <v>93000</v>
      </c>
      <c r="Z216" s="44">
        <f>F23a_F23b_Trimestres17_16_15!AM224</f>
        <v>93000</v>
      </c>
      <c r="AA216" s="23" t="str">
        <f>F23a_F23b_Trimestres17_16_15!BA224</f>
        <v>EW 2773</v>
      </c>
      <c r="AB216" s="124" t="s">
        <v>674</v>
      </c>
    </row>
    <row r="217" spans="2:28" s="78" customFormat="1" ht="31.5" x14ac:dyDescent="0.25">
      <c r="B217" s="124">
        <v>2016</v>
      </c>
      <c r="C217" s="124" t="s">
        <v>675</v>
      </c>
      <c r="D217" s="124" t="s">
        <v>87</v>
      </c>
      <c r="E217" s="23" t="s">
        <v>234</v>
      </c>
      <c r="F217" s="124" t="s">
        <v>124</v>
      </c>
      <c r="G217" s="124" t="s">
        <v>599</v>
      </c>
      <c r="H217" s="124" t="str">
        <f>F23a_F23b_Trimestres17_16_15!AJ225</f>
        <v>Difusión de las Actividades, Programas y Campañas del H. Ayuntamiento de Morelia durante el mes de Agosto</v>
      </c>
      <c r="I217" s="124" t="str">
        <f>F23a_F23b_Trimestres17_16_15!N225</f>
        <v>SA/CDS/S/116/2016</v>
      </c>
      <c r="J217" s="124" t="str">
        <f>F23a_F23b_Trimestres17_16_15!O223</f>
        <v>Secretaría de Administración</v>
      </c>
      <c r="K217" s="124" t="s">
        <v>88</v>
      </c>
      <c r="L217" s="124" t="s">
        <v>81</v>
      </c>
      <c r="M217" s="124" t="s">
        <v>90</v>
      </c>
      <c r="N217" s="124" t="s">
        <v>81</v>
      </c>
      <c r="O217" s="124" t="s">
        <v>91</v>
      </c>
      <c r="P217" s="124" t="s">
        <v>82</v>
      </c>
      <c r="Q217" s="124" t="s">
        <v>92</v>
      </c>
      <c r="R217" s="124" t="str">
        <f>F23a_F23b_Trimestres17_16_15!Y225</f>
        <v>Universidad Michoacana de San Nicolás de Hidalgo</v>
      </c>
      <c r="S217" s="124" t="str">
        <f t="shared" si="13"/>
        <v>Universidad Michoacana de San Nicolás de Hidalgo</v>
      </c>
      <c r="T217" s="19" t="str">
        <f>F23a_F23b_Trimestres17_16_15!AG225</f>
        <v>Amplia Cobertura Mediática en el Municipio</v>
      </c>
      <c r="U217" s="23" t="str">
        <f t="shared" si="12"/>
        <v>Sin Competencia del Municipio</v>
      </c>
      <c r="V217" s="124" t="s">
        <v>93</v>
      </c>
      <c r="W217" s="45">
        <f>F23a_F23b_Trimestres17_16_15!R225</f>
        <v>42583</v>
      </c>
      <c r="X217" s="45">
        <f>F23a_F23b_Trimestres17_16_15!S225</f>
        <v>42613</v>
      </c>
      <c r="Y217" s="44">
        <f>F23a_F23b_Trimestres17_16_15!M225</f>
        <v>25000</v>
      </c>
      <c r="Z217" s="44">
        <f>F23a_F23b_Trimestres17_16_15!AM225</f>
        <v>25000</v>
      </c>
      <c r="AA217" s="23" t="str">
        <f>F23a_F23b_Trimestres17_16_15!BA225</f>
        <v>A 7033</v>
      </c>
      <c r="AB217" s="124" t="s">
        <v>674</v>
      </c>
    </row>
    <row r="218" spans="2:28" s="78" customFormat="1" ht="31.5" x14ac:dyDescent="0.25">
      <c r="B218" s="124">
        <v>2016</v>
      </c>
      <c r="C218" s="124" t="s">
        <v>675</v>
      </c>
      <c r="D218" s="124" t="s">
        <v>87</v>
      </c>
      <c r="E218" s="23" t="s">
        <v>234</v>
      </c>
      <c r="F218" s="124" t="s">
        <v>124</v>
      </c>
      <c r="G218" s="124" t="s">
        <v>631</v>
      </c>
      <c r="H218" s="124" t="str">
        <f>F23a_F23b_Trimestres17_16_15!AJ226</f>
        <v>Difusión de las Actividades, Programas y Campañas del H. Ayuntamiento de Morelia durante el mes de Agosto</v>
      </c>
      <c r="I218" s="124" t="str">
        <f>F23a_F23b_Trimestres17_16_15!N226</f>
        <v>SA/CDS/S/110/2016</v>
      </c>
      <c r="J218" s="124" t="str">
        <f>F23a_F23b_Trimestres17_16_15!O224</f>
        <v>Secretaría de Administración</v>
      </c>
      <c r="K218" s="124" t="s">
        <v>88</v>
      </c>
      <c r="L218" s="124" t="s">
        <v>81</v>
      </c>
      <c r="M218" s="124" t="s">
        <v>90</v>
      </c>
      <c r="N218" s="124" t="s">
        <v>81</v>
      </c>
      <c r="O218" s="124" t="s">
        <v>91</v>
      </c>
      <c r="P218" s="124" t="s">
        <v>82</v>
      </c>
      <c r="Q218" s="124" t="s">
        <v>92</v>
      </c>
      <c r="R218" s="124" t="str">
        <f>F23a_F23b_Trimestres17_16_15!Y226</f>
        <v>Radio Trenu S.A de C.V</v>
      </c>
      <c r="S218" s="124" t="str">
        <f t="shared" si="13"/>
        <v>Radio Trenu S.A de C.V</v>
      </c>
      <c r="T218" s="19" t="str">
        <f>F23a_F23b_Trimestres17_16_15!AG226</f>
        <v>Amplia Cobertura Mediática en el Municipio</v>
      </c>
      <c r="U218" s="23" t="str">
        <f t="shared" si="12"/>
        <v>Sin Competencia del Municipio</v>
      </c>
      <c r="V218" s="124" t="s">
        <v>93</v>
      </c>
      <c r="W218" s="45">
        <f>F23a_F23b_Trimestres17_16_15!R226</f>
        <v>42583</v>
      </c>
      <c r="X218" s="45">
        <f>F23a_F23b_Trimestres17_16_15!S226</f>
        <v>42612</v>
      </c>
      <c r="Y218" s="44">
        <f>F23a_F23b_Trimestres17_16_15!M226</f>
        <v>116000</v>
      </c>
      <c r="Z218" s="44">
        <f>F23a_F23b_Trimestres17_16_15!AM226</f>
        <v>116000</v>
      </c>
      <c r="AA218" s="23" t="str">
        <f>F23a_F23b_Trimestres17_16_15!BA226</f>
        <v>A 1207</v>
      </c>
      <c r="AB218" s="124" t="s">
        <v>674</v>
      </c>
    </row>
    <row r="219" spans="2:28" s="78" customFormat="1" ht="31.5" x14ac:dyDescent="0.25">
      <c r="B219" s="124">
        <v>2016</v>
      </c>
      <c r="C219" s="124" t="s">
        <v>675</v>
      </c>
      <c r="D219" s="124" t="s">
        <v>87</v>
      </c>
      <c r="E219" s="23" t="s">
        <v>234</v>
      </c>
      <c r="F219" s="124" t="s">
        <v>124</v>
      </c>
      <c r="G219" s="124" t="s">
        <v>599</v>
      </c>
      <c r="H219" s="124" t="str">
        <f>F23a_F23b_Trimestres17_16_15!AJ227</f>
        <v>Difusión de las Actividades, Programas y Campañas del H. Ayuntamiento de Morelia durante el mes de Agosto</v>
      </c>
      <c r="I219" s="124" t="str">
        <f>F23a_F23b_Trimestres17_16_15!N227</f>
        <v>SA/CDS/S/120/2016</v>
      </c>
      <c r="J219" s="124" t="str">
        <f>F23a_F23b_Trimestres17_16_15!O225</f>
        <v>Secretaría de Administración</v>
      </c>
      <c r="K219" s="124" t="s">
        <v>88</v>
      </c>
      <c r="L219" s="124" t="s">
        <v>81</v>
      </c>
      <c r="M219" s="124" t="s">
        <v>90</v>
      </c>
      <c r="N219" s="124" t="s">
        <v>81</v>
      </c>
      <c r="O219" s="124" t="s">
        <v>91</v>
      </c>
      <c r="P219" s="124" t="s">
        <v>82</v>
      </c>
      <c r="Q219" s="124" t="s">
        <v>92</v>
      </c>
      <c r="R219" s="124" t="str">
        <f>F23a_F23b_Trimestres17_16_15!Y227</f>
        <v>Grupo Acir S.A de C.V</v>
      </c>
      <c r="S219" s="124" t="str">
        <f t="shared" si="13"/>
        <v>Grupo Acir S.A de C.V</v>
      </c>
      <c r="T219" s="19" t="str">
        <f>F23a_F23b_Trimestres17_16_15!AG227</f>
        <v>Amplia Cobertura Mediática en el Municipio</v>
      </c>
      <c r="U219" s="23" t="str">
        <f t="shared" si="12"/>
        <v>Sin Competencia del Municipio</v>
      </c>
      <c r="V219" s="124" t="s">
        <v>93</v>
      </c>
      <c r="W219" s="45">
        <f>F23a_F23b_Trimestres17_16_15!R227</f>
        <v>42583</v>
      </c>
      <c r="X219" s="45">
        <f>F23a_F23b_Trimestres17_16_15!S227</f>
        <v>42612</v>
      </c>
      <c r="Y219" s="44">
        <f>F23a_F23b_Trimestres17_16_15!M227</f>
        <v>35000</v>
      </c>
      <c r="Z219" s="44">
        <f>F23a_F23b_Trimestres17_16_15!AM227</f>
        <v>35000</v>
      </c>
      <c r="AA219" s="23" t="str">
        <f>F23a_F23b_Trimestres17_16_15!BA227</f>
        <v>MO 24056390</v>
      </c>
      <c r="AB219" s="124" t="s">
        <v>674</v>
      </c>
    </row>
    <row r="220" spans="2:28" s="78" customFormat="1" ht="30" customHeight="1" x14ac:dyDescent="0.25">
      <c r="B220" s="124">
        <v>2016</v>
      </c>
      <c r="C220" s="124" t="s">
        <v>675</v>
      </c>
      <c r="D220" s="124" t="s">
        <v>87</v>
      </c>
      <c r="E220" s="23" t="s">
        <v>234</v>
      </c>
      <c r="F220" s="124" t="s">
        <v>99</v>
      </c>
      <c r="G220" s="124" t="s">
        <v>591</v>
      </c>
      <c r="H220" s="124" t="str">
        <f>F23a_F23b_Trimestres17_16_15!AJ228</f>
        <v>Difusión de las Actividades, Programas y Campañas del H. Ayuntamiento de Morelia durante el mes de Agosto</v>
      </c>
      <c r="I220" s="124" t="str">
        <f>F23a_F23b_Trimestres17_16_15!N228</f>
        <v>SA/CDS/S/108/2016</v>
      </c>
      <c r="J220" s="124" t="str">
        <f>F23a_F23b_Trimestres17_16_15!O226</f>
        <v>Secretaría de Administración</v>
      </c>
      <c r="K220" s="124" t="s">
        <v>88</v>
      </c>
      <c r="L220" s="124" t="s">
        <v>81</v>
      </c>
      <c r="M220" s="124" t="s">
        <v>90</v>
      </c>
      <c r="N220" s="124" t="s">
        <v>81</v>
      </c>
      <c r="O220" s="124" t="s">
        <v>91</v>
      </c>
      <c r="P220" s="124" t="s">
        <v>82</v>
      </c>
      <c r="Q220" s="124" t="s">
        <v>92</v>
      </c>
      <c r="R220" s="124" t="str">
        <f>F23a_F23b_Trimestres17_16_15!Y228</f>
        <v>Canal 13 de Michoacán S.A de C.V</v>
      </c>
      <c r="S220" s="124" t="str">
        <f t="shared" si="13"/>
        <v>Canal 13 de Michoacán S.A de C.V</v>
      </c>
      <c r="T220" s="19" t="str">
        <f>F23a_F23b_Trimestres17_16_15!AG228</f>
        <v>Amplia Cobertura Mediática en el Municipio</v>
      </c>
      <c r="U220" s="23" t="str">
        <f t="shared" si="12"/>
        <v>Sin Competencia del Municipio</v>
      </c>
      <c r="V220" s="124" t="s">
        <v>93</v>
      </c>
      <c r="W220" s="45">
        <f>F23a_F23b_Trimestres17_16_15!R228</f>
        <v>42370</v>
      </c>
      <c r="X220" s="45">
        <f>F23a_F23b_Trimestres17_16_15!S228</f>
        <v>42735</v>
      </c>
      <c r="Y220" s="44">
        <f>F23a_F23b_Trimestres17_16_15!M228</f>
        <v>290000</v>
      </c>
      <c r="Z220" s="44">
        <f>F23a_F23b_Trimestres17_16_15!AM228</f>
        <v>290000</v>
      </c>
      <c r="AA220" s="23" t="str">
        <f>F23a_F23b_Trimestres17_16_15!BA228</f>
        <v>A2126, A2127, A2154, A2216, A2254, A2279, A2316, A2354, A2370, A2413</v>
      </c>
      <c r="AB220" s="124" t="s">
        <v>674</v>
      </c>
    </row>
    <row r="221" spans="2:28" s="78" customFormat="1" ht="32.25" customHeight="1" x14ac:dyDescent="0.25">
      <c r="B221" s="124">
        <v>2016</v>
      </c>
      <c r="C221" s="124" t="s">
        <v>675</v>
      </c>
      <c r="D221" s="124" t="s">
        <v>87</v>
      </c>
      <c r="E221" s="23" t="s">
        <v>234</v>
      </c>
      <c r="F221" s="124" t="s">
        <v>639</v>
      </c>
      <c r="G221" s="124" t="s">
        <v>640</v>
      </c>
      <c r="H221" s="124" t="str">
        <f>F23a_F23b_Trimestres17_16_15!AJ229</f>
        <v>Difusión de las Actividades, Programas y Campañas del H. Ayuntamiento de Morelia durante el mes de Agosto</v>
      </c>
      <c r="I221" s="124" t="str">
        <f>F23a_F23b_Trimestres17_16_15!N229</f>
        <v>SA/CDS/S/105/2016</v>
      </c>
      <c r="J221" s="124" t="str">
        <f>F23a_F23b_Trimestres17_16_15!O227</f>
        <v>Secretaría de Administración</v>
      </c>
      <c r="K221" s="124" t="s">
        <v>88</v>
      </c>
      <c r="L221" s="124" t="s">
        <v>81</v>
      </c>
      <c r="M221" s="124" t="s">
        <v>90</v>
      </c>
      <c r="N221" s="124" t="s">
        <v>81</v>
      </c>
      <c r="O221" s="124" t="s">
        <v>91</v>
      </c>
      <c r="P221" s="124" t="s">
        <v>82</v>
      </c>
      <c r="Q221" s="124" t="s">
        <v>92</v>
      </c>
      <c r="R221" s="124" t="str">
        <f>F23a_F23b_Trimestres17_16_15!Y229</f>
        <v>Notimark S.A de C.V</v>
      </c>
      <c r="S221" s="124" t="str">
        <f t="shared" si="13"/>
        <v>Notimark S.A de C.V</v>
      </c>
      <c r="T221" s="19" t="str">
        <f>F23a_F23b_Trimestres17_16_15!AG229</f>
        <v>Amplia Cobertura Mediática en el Municipio</v>
      </c>
      <c r="U221" s="23" t="str">
        <f t="shared" si="12"/>
        <v>Sin Competencia del Municipio</v>
      </c>
      <c r="V221" s="124" t="s">
        <v>93</v>
      </c>
      <c r="W221" s="45">
        <f>F23a_F23b_Trimestres17_16_15!R229</f>
        <v>42583</v>
      </c>
      <c r="X221" s="45">
        <f>F23a_F23b_Trimestres17_16_15!S229</f>
        <v>42612</v>
      </c>
      <c r="Y221" s="44">
        <f>F23a_F23b_Trimestres17_16_15!M229</f>
        <v>29000</v>
      </c>
      <c r="Z221" s="44">
        <f>F23a_F23b_Trimestres17_16_15!AM229</f>
        <v>29000</v>
      </c>
      <c r="AA221" s="23">
        <f>F23a_F23b_Trimestres17_16_15!BA229</f>
        <v>11</v>
      </c>
      <c r="AB221" s="124" t="s">
        <v>674</v>
      </c>
    </row>
    <row r="222" spans="2:28" s="78" customFormat="1" ht="132.75" customHeight="1" x14ac:dyDescent="0.25">
      <c r="B222" s="124">
        <v>2016</v>
      </c>
      <c r="C222" s="124" t="s">
        <v>675</v>
      </c>
      <c r="D222" s="124" t="s">
        <v>87</v>
      </c>
      <c r="E222" s="23" t="s">
        <v>234</v>
      </c>
      <c r="F222" s="124" t="s">
        <v>99</v>
      </c>
      <c r="G222" s="124" t="s">
        <v>643</v>
      </c>
      <c r="H222" s="124" t="str">
        <f>F23a_F23b_Trimestres17_16_15!AJ230</f>
        <v>Difusión de las Actividades, Programas y Campañas del H. Ayuntamiento de Morelia durante el mes de Agosto</v>
      </c>
      <c r="I222" s="124" t="str">
        <f>F23a_F23b_Trimestres17_16_15!N230</f>
        <v>SA/CDS/S/111/2016</v>
      </c>
      <c r="J222" s="124" t="str">
        <f>F23a_F23b_Trimestres17_16_15!O228</f>
        <v>Secretaría de Administración</v>
      </c>
      <c r="K222" s="124" t="s">
        <v>88</v>
      </c>
      <c r="L222" s="124" t="s">
        <v>81</v>
      </c>
      <c r="M222" s="124" t="s">
        <v>90</v>
      </c>
      <c r="N222" s="124" t="s">
        <v>81</v>
      </c>
      <c r="O222" s="124" t="s">
        <v>91</v>
      </c>
      <c r="P222" s="124" t="s">
        <v>82</v>
      </c>
      <c r="Q222" s="124" t="s">
        <v>92</v>
      </c>
      <c r="R222" s="124" t="str">
        <f>F23a_F23b_Trimestres17_16_15!Y230</f>
        <v>Medio Entertainment S.A de C.V</v>
      </c>
      <c r="S222" s="124" t="str">
        <f t="shared" si="13"/>
        <v>Medio Entertainment S.A de C.V</v>
      </c>
      <c r="T222" s="19" t="str">
        <f>F23a_F23b_Trimestres17_16_15!AG230</f>
        <v>Amplia Cobertura Mediática en el Municipio</v>
      </c>
      <c r="U222" s="23" t="str">
        <f t="shared" si="12"/>
        <v>Sin Competencia del Municipio</v>
      </c>
      <c r="V222" s="124" t="s">
        <v>93</v>
      </c>
      <c r="W222" s="45">
        <f>F23a_F23b_Trimestres17_16_15!R230</f>
        <v>42583</v>
      </c>
      <c r="X222" s="45">
        <f>F23a_F23b_Trimestres17_16_15!S230</f>
        <v>42612</v>
      </c>
      <c r="Y222" s="44">
        <f>F23a_F23b_Trimestres17_16_15!M230</f>
        <v>240000</v>
      </c>
      <c r="Z222" s="44">
        <f>F23a_F23b_Trimestres17_16_15!AM230</f>
        <v>240000</v>
      </c>
      <c r="AA222" s="23" t="str">
        <f>F23a_F23b_Trimestres17_16_15!BA230</f>
        <v>A 1426</v>
      </c>
      <c r="AB222" s="124" t="s">
        <v>674</v>
      </c>
    </row>
    <row r="223" spans="2:28" s="78" customFormat="1" ht="131.25" customHeight="1" x14ac:dyDescent="0.25">
      <c r="B223" s="124">
        <v>2016</v>
      </c>
      <c r="C223" s="124" t="s">
        <v>678</v>
      </c>
      <c r="D223" s="124" t="s">
        <v>674</v>
      </c>
      <c r="E223" s="124" t="s">
        <v>674</v>
      </c>
      <c r="F223" s="124" t="s">
        <v>674</v>
      </c>
      <c r="G223" s="124" t="s">
        <v>674</v>
      </c>
      <c r="H223" s="124" t="s">
        <v>674</v>
      </c>
      <c r="I223" s="124" t="s">
        <v>674</v>
      </c>
      <c r="J223" s="124" t="s">
        <v>674</v>
      </c>
      <c r="K223" s="124" t="s">
        <v>674</v>
      </c>
      <c r="L223" s="124" t="s">
        <v>674</v>
      </c>
      <c r="M223" s="124" t="s">
        <v>674</v>
      </c>
      <c r="N223" s="124" t="s">
        <v>674</v>
      </c>
      <c r="O223" s="124" t="s">
        <v>674</v>
      </c>
      <c r="P223" s="124" t="s">
        <v>674</v>
      </c>
      <c r="Q223" s="124" t="s">
        <v>674</v>
      </c>
      <c r="R223" s="124" t="s">
        <v>674</v>
      </c>
      <c r="S223" s="124" t="s">
        <v>674</v>
      </c>
      <c r="T223" s="124" t="s">
        <v>674</v>
      </c>
      <c r="U223" s="124" t="s">
        <v>674</v>
      </c>
      <c r="V223" s="124" t="s">
        <v>674</v>
      </c>
      <c r="W223" s="124" t="s">
        <v>674</v>
      </c>
      <c r="X223" s="124" t="s">
        <v>674</v>
      </c>
      <c r="Y223" s="124" t="s">
        <v>674</v>
      </c>
      <c r="Z223" s="124" t="s">
        <v>674</v>
      </c>
      <c r="AA223" s="124" t="s">
        <v>674</v>
      </c>
      <c r="AB223" s="124" t="s">
        <v>674</v>
      </c>
    </row>
    <row r="224" spans="2:28" s="78" customFormat="1" ht="122.25" customHeight="1" x14ac:dyDescent="0.25">
      <c r="B224" s="124">
        <v>2016</v>
      </c>
      <c r="C224" s="124" t="s">
        <v>676</v>
      </c>
      <c r="D224" s="124" t="s">
        <v>674</v>
      </c>
      <c r="E224" s="124" t="s">
        <v>674</v>
      </c>
      <c r="F224" s="124" t="s">
        <v>674</v>
      </c>
      <c r="G224" s="124" t="s">
        <v>674</v>
      </c>
      <c r="H224" s="124" t="s">
        <v>674</v>
      </c>
      <c r="I224" s="124" t="s">
        <v>674</v>
      </c>
      <c r="J224" s="124" t="s">
        <v>674</v>
      </c>
      <c r="K224" s="124" t="s">
        <v>674</v>
      </c>
      <c r="L224" s="124" t="s">
        <v>674</v>
      </c>
      <c r="M224" s="124" t="s">
        <v>674</v>
      </c>
      <c r="N224" s="124" t="s">
        <v>674</v>
      </c>
      <c r="O224" s="124" t="s">
        <v>674</v>
      </c>
      <c r="P224" s="124" t="s">
        <v>674</v>
      </c>
      <c r="Q224" s="124" t="s">
        <v>674</v>
      </c>
      <c r="R224" s="124" t="s">
        <v>674</v>
      </c>
      <c r="S224" s="124" t="s">
        <v>674</v>
      </c>
      <c r="T224" s="124" t="s">
        <v>674</v>
      </c>
      <c r="U224" s="124" t="s">
        <v>674</v>
      </c>
      <c r="V224" s="124" t="s">
        <v>674</v>
      </c>
      <c r="W224" s="124" t="s">
        <v>674</v>
      </c>
      <c r="X224" s="124" t="s">
        <v>674</v>
      </c>
      <c r="Y224" s="124" t="s">
        <v>674</v>
      </c>
      <c r="Z224" s="124" t="s">
        <v>674</v>
      </c>
      <c r="AA224" s="124" t="s">
        <v>674</v>
      </c>
      <c r="AB224" s="124" t="s">
        <v>674</v>
      </c>
    </row>
    <row r="225" spans="2:28" s="78" customFormat="1" ht="115.5" x14ac:dyDescent="0.25">
      <c r="B225" s="16">
        <v>2015</v>
      </c>
      <c r="C225" s="124" t="s">
        <v>677</v>
      </c>
      <c r="D225" s="124" t="s">
        <v>680</v>
      </c>
      <c r="E225" s="124" t="s">
        <v>680</v>
      </c>
      <c r="F225" s="124" t="s">
        <v>680</v>
      </c>
      <c r="G225" s="124" t="s">
        <v>680</v>
      </c>
      <c r="H225" s="124" t="s">
        <v>680</v>
      </c>
      <c r="I225" s="124" t="s">
        <v>680</v>
      </c>
      <c r="J225" s="124" t="s">
        <v>680</v>
      </c>
      <c r="K225" s="124" t="s">
        <v>680</v>
      </c>
      <c r="L225" s="124" t="s">
        <v>680</v>
      </c>
      <c r="M225" s="124" t="s">
        <v>680</v>
      </c>
      <c r="N225" s="124" t="s">
        <v>680</v>
      </c>
      <c r="O225" s="124" t="s">
        <v>680</v>
      </c>
      <c r="P225" s="124" t="s">
        <v>680</v>
      </c>
      <c r="Q225" s="124" t="s">
        <v>680</v>
      </c>
      <c r="R225" s="124" t="s">
        <v>680</v>
      </c>
      <c r="S225" s="124" t="s">
        <v>680</v>
      </c>
      <c r="T225" s="124" t="s">
        <v>680</v>
      </c>
      <c r="U225" s="124" t="s">
        <v>680</v>
      </c>
      <c r="V225" s="124" t="s">
        <v>680</v>
      </c>
      <c r="W225" s="124" t="s">
        <v>680</v>
      </c>
      <c r="X225" s="124" t="s">
        <v>680</v>
      </c>
      <c r="Y225" s="124" t="s">
        <v>680</v>
      </c>
      <c r="Z225" s="124" t="s">
        <v>680</v>
      </c>
      <c r="AA225" s="124" t="s">
        <v>680</v>
      </c>
      <c r="AB225" s="124" t="s">
        <v>680</v>
      </c>
    </row>
    <row r="226" spans="2:28" s="78" customFormat="1" ht="115.5" x14ac:dyDescent="0.25">
      <c r="B226" s="16">
        <v>2015</v>
      </c>
      <c r="C226" s="124" t="s">
        <v>675</v>
      </c>
      <c r="D226" s="124" t="s">
        <v>680</v>
      </c>
      <c r="E226" s="124" t="s">
        <v>680</v>
      </c>
      <c r="F226" s="124" t="s">
        <v>680</v>
      </c>
      <c r="G226" s="124" t="s">
        <v>680</v>
      </c>
      <c r="H226" s="124" t="s">
        <v>680</v>
      </c>
      <c r="I226" s="124" t="s">
        <v>680</v>
      </c>
      <c r="J226" s="124" t="s">
        <v>680</v>
      </c>
      <c r="K226" s="124" t="s">
        <v>680</v>
      </c>
      <c r="L226" s="124" t="s">
        <v>680</v>
      </c>
      <c r="M226" s="124" t="s">
        <v>680</v>
      </c>
      <c r="N226" s="124" t="s">
        <v>680</v>
      </c>
      <c r="O226" s="124" t="s">
        <v>680</v>
      </c>
      <c r="P226" s="124" t="s">
        <v>680</v>
      </c>
      <c r="Q226" s="124" t="s">
        <v>680</v>
      </c>
      <c r="R226" s="124" t="s">
        <v>680</v>
      </c>
      <c r="S226" s="124" t="s">
        <v>680</v>
      </c>
      <c r="T226" s="124" t="s">
        <v>680</v>
      </c>
      <c r="U226" s="124" t="s">
        <v>680</v>
      </c>
      <c r="V226" s="124" t="s">
        <v>680</v>
      </c>
      <c r="W226" s="124" t="s">
        <v>680</v>
      </c>
      <c r="X226" s="124" t="s">
        <v>680</v>
      </c>
      <c r="Y226" s="124" t="s">
        <v>680</v>
      </c>
      <c r="Z226" s="124" t="s">
        <v>680</v>
      </c>
      <c r="AA226" s="124" t="s">
        <v>680</v>
      </c>
      <c r="AB226" s="124" t="s">
        <v>680</v>
      </c>
    </row>
    <row r="227" spans="2:28" s="78" customFormat="1" ht="115.5" x14ac:dyDescent="0.25">
      <c r="B227" s="16">
        <v>2015</v>
      </c>
      <c r="C227" s="124" t="s">
        <v>678</v>
      </c>
      <c r="D227" s="124" t="s">
        <v>680</v>
      </c>
      <c r="E227" s="124" t="s">
        <v>680</v>
      </c>
      <c r="F227" s="124" t="s">
        <v>680</v>
      </c>
      <c r="G227" s="124" t="s">
        <v>680</v>
      </c>
      <c r="H227" s="124" t="s">
        <v>680</v>
      </c>
      <c r="I227" s="124" t="s">
        <v>680</v>
      </c>
      <c r="J227" s="124" t="s">
        <v>680</v>
      </c>
      <c r="K227" s="124" t="s">
        <v>680</v>
      </c>
      <c r="L227" s="124" t="s">
        <v>680</v>
      </c>
      <c r="M227" s="124" t="s">
        <v>680</v>
      </c>
      <c r="N227" s="124" t="s">
        <v>680</v>
      </c>
      <c r="O227" s="124" t="s">
        <v>680</v>
      </c>
      <c r="P227" s="124" t="s">
        <v>680</v>
      </c>
      <c r="Q227" s="124" t="s">
        <v>680</v>
      </c>
      <c r="R227" s="124" t="s">
        <v>680</v>
      </c>
      <c r="S227" s="124" t="s">
        <v>680</v>
      </c>
      <c r="T227" s="124" t="s">
        <v>680</v>
      </c>
      <c r="U227" s="124" t="s">
        <v>680</v>
      </c>
      <c r="V227" s="124" t="s">
        <v>680</v>
      </c>
      <c r="W227" s="124" t="s">
        <v>680</v>
      </c>
      <c r="X227" s="124" t="s">
        <v>680</v>
      </c>
      <c r="Y227" s="124" t="s">
        <v>680</v>
      </c>
      <c r="Z227" s="124" t="s">
        <v>680</v>
      </c>
      <c r="AA227" s="124" t="s">
        <v>680</v>
      </c>
      <c r="AB227" s="124" t="s">
        <v>680</v>
      </c>
    </row>
    <row r="228" spans="2:28" ht="113.5" customHeight="1" x14ac:dyDescent="0.35">
      <c r="B228" s="16">
        <v>2015</v>
      </c>
      <c r="C228" s="124" t="s">
        <v>676</v>
      </c>
      <c r="D228" s="124" t="s">
        <v>680</v>
      </c>
      <c r="E228" s="124" t="s">
        <v>680</v>
      </c>
      <c r="F228" s="124" t="s">
        <v>680</v>
      </c>
      <c r="G228" s="124" t="s">
        <v>680</v>
      </c>
      <c r="H228" s="124" t="s">
        <v>680</v>
      </c>
      <c r="I228" s="124" t="s">
        <v>680</v>
      </c>
      <c r="J228" s="124" t="s">
        <v>680</v>
      </c>
      <c r="K228" s="124" t="s">
        <v>680</v>
      </c>
      <c r="L228" s="124" t="s">
        <v>680</v>
      </c>
      <c r="M228" s="124" t="s">
        <v>680</v>
      </c>
      <c r="N228" s="124" t="s">
        <v>680</v>
      </c>
      <c r="O228" s="124" t="s">
        <v>680</v>
      </c>
      <c r="P228" s="124" t="s">
        <v>680</v>
      </c>
      <c r="Q228" s="124" t="s">
        <v>680</v>
      </c>
      <c r="R228" s="124" t="s">
        <v>680</v>
      </c>
      <c r="S228" s="124" t="s">
        <v>680</v>
      </c>
      <c r="T228" s="124" t="s">
        <v>680</v>
      </c>
      <c r="U228" s="124" t="s">
        <v>680</v>
      </c>
      <c r="V228" s="124" t="s">
        <v>680</v>
      </c>
      <c r="W228" s="124" t="s">
        <v>680</v>
      </c>
      <c r="X228" s="124" t="s">
        <v>680</v>
      </c>
      <c r="Y228" s="124" t="s">
        <v>680</v>
      </c>
      <c r="Z228" s="124" t="s">
        <v>680</v>
      </c>
      <c r="AA228" s="124" t="s">
        <v>680</v>
      </c>
      <c r="AB228" s="124" t="s">
        <v>680</v>
      </c>
    </row>
    <row r="229" spans="2:28" ht="14.5" x14ac:dyDescent="0.35">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row>
    <row r="230" spans="2:28" ht="15" thickBot="1" x14ac:dyDescent="0.4">
      <c r="B230" s="78"/>
      <c r="C230" s="78"/>
      <c r="D230" s="169" t="s">
        <v>77</v>
      </c>
      <c r="E230" s="151"/>
      <c r="F230" s="160"/>
      <c r="G230" s="161" t="s">
        <v>78</v>
      </c>
      <c r="H230" s="151"/>
      <c r="I230" s="151"/>
      <c r="J230" s="151"/>
      <c r="K230" s="161" t="s">
        <v>682</v>
      </c>
      <c r="L230" s="151"/>
      <c r="M230" s="151"/>
      <c r="N230" s="151"/>
      <c r="O230" s="78"/>
      <c r="P230" s="78"/>
      <c r="Q230" s="78"/>
      <c r="R230" s="78"/>
      <c r="S230" s="78"/>
      <c r="T230" s="78"/>
      <c r="U230" s="78"/>
      <c r="V230" s="78"/>
      <c r="W230" s="78"/>
      <c r="X230" s="78"/>
      <c r="Y230" s="78"/>
      <c r="Z230" s="78"/>
      <c r="AA230" s="78"/>
      <c r="AB230" s="78"/>
    </row>
    <row r="231" spans="2:28" ht="47.25" customHeight="1" thickBot="1" x14ac:dyDescent="0.4">
      <c r="B231" s="78"/>
      <c r="C231" s="78"/>
      <c r="D231" s="162">
        <v>43189</v>
      </c>
      <c r="E231" s="163"/>
      <c r="F231" s="163"/>
      <c r="G231" s="163" t="s">
        <v>93</v>
      </c>
      <c r="H231" s="163"/>
      <c r="I231" s="163"/>
      <c r="J231" s="163"/>
      <c r="K231" s="164" t="s">
        <v>689</v>
      </c>
      <c r="L231" s="165"/>
      <c r="M231" s="165"/>
      <c r="N231" s="166"/>
      <c r="O231" s="78"/>
      <c r="P231" s="78"/>
      <c r="Q231" s="78"/>
      <c r="R231" s="78"/>
      <c r="S231" s="78"/>
      <c r="T231" s="78"/>
      <c r="U231" s="78"/>
      <c r="V231" s="78"/>
      <c r="W231" s="78"/>
      <c r="X231" s="78"/>
      <c r="Y231" s="78"/>
      <c r="Z231" s="78"/>
      <c r="AA231" s="78"/>
      <c r="AB231" s="78"/>
    </row>
    <row r="232" spans="2:28" ht="14.5" x14ac:dyDescent="0.35">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row>
    <row r="233" spans="2:28" ht="15" thickBot="1" x14ac:dyDescent="0.4">
      <c r="B233" s="78"/>
      <c r="C233" s="78"/>
      <c r="D233" s="167" t="s">
        <v>79</v>
      </c>
      <c r="E233" s="168"/>
      <c r="F233" s="78"/>
      <c r="G233" s="169" t="s">
        <v>683</v>
      </c>
      <c r="H233" s="151"/>
      <c r="I233" s="78"/>
      <c r="J233" s="78"/>
      <c r="K233" s="78"/>
      <c r="L233" s="78"/>
      <c r="M233" s="78"/>
      <c r="N233" s="78"/>
      <c r="O233" s="78"/>
      <c r="P233" s="78"/>
      <c r="Q233" s="78"/>
      <c r="R233" s="78"/>
      <c r="S233" s="78"/>
      <c r="T233" s="78"/>
      <c r="U233" s="78"/>
      <c r="V233" s="78"/>
      <c r="W233" s="78"/>
      <c r="X233" s="78"/>
      <c r="Y233" s="78"/>
      <c r="Z233" s="78"/>
      <c r="AA233" s="78"/>
      <c r="AB233" s="78"/>
    </row>
    <row r="234" spans="2:28" ht="15" thickBot="1" x14ac:dyDescent="0.4">
      <c r="B234" s="78"/>
      <c r="C234" s="78"/>
      <c r="D234" s="170">
        <v>43189</v>
      </c>
      <c r="E234" s="171"/>
      <c r="F234" s="78"/>
      <c r="G234" s="170" t="s">
        <v>684</v>
      </c>
      <c r="H234" s="171"/>
      <c r="I234" s="78"/>
      <c r="J234" s="78"/>
      <c r="K234" s="78"/>
      <c r="L234" s="78"/>
      <c r="M234" s="78"/>
      <c r="N234" s="78"/>
      <c r="O234" s="78"/>
      <c r="P234" s="78"/>
      <c r="Q234" s="78"/>
      <c r="R234" s="78"/>
      <c r="S234" s="78"/>
      <c r="T234" s="78"/>
      <c r="U234" s="78"/>
      <c r="V234" s="78"/>
      <c r="W234" s="78"/>
      <c r="X234" s="78"/>
      <c r="Y234" s="78"/>
      <c r="Z234" s="78"/>
      <c r="AA234" s="78"/>
      <c r="AB234" s="78"/>
    </row>
    <row r="235" spans="2:28" ht="14.5" x14ac:dyDescent="0.35">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row>
  </sheetData>
  <mergeCells count="39">
    <mergeCell ref="B9:AB9"/>
    <mergeCell ref="AB10:AB11"/>
    <mergeCell ref="L10:L11"/>
    <mergeCell ref="B10:B11"/>
    <mergeCell ref="H10:H11"/>
    <mergeCell ref="I10:I11"/>
    <mergeCell ref="J10:J11"/>
    <mergeCell ref="K10:K11"/>
    <mergeCell ref="F10:F11"/>
    <mergeCell ref="X10:X11"/>
    <mergeCell ref="M10:Q10"/>
    <mergeCell ref="R10:R11"/>
    <mergeCell ref="D234:E234"/>
    <mergeCell ref="G234:H234"/>
    <mergeCell ref="W10:W11"/>
    <mergeCell ref="T10:T11"/>
    <mergeCell ref="U10:U11"/>
    <mergeCell ref="V10:V11"/>
    <mergeCell ref="G230:J230"/>
    <mergeCell ref="K230:N230"/>
    <mergeCell ref="S10:S11"/>
    <mergeCell ref="D233:E233"/>
    <mergeCell ref="G233:H233"/>
    <mergeCell ref="C2:AB3"/>
    <mergeCell ref="G5:O5"/>
    <mergeCell ref="G6:O6"/>
    <mergeCell ref="B1:AB1"/>
    <mergeCell ref="D231:F231"/>
    <mergeCell ref="G231:J231"/>
    <mergeCell ref="K231:N231"/>
    <mergeCell ref="Y10:Y11"/>
    <mergeCell ref="Z10:Z11"/>
    <mergeCell ref="AA10:AA11"/>
    <mergeCell ref="C10:C11"/>
    <mergeCell ref="D10:D11"/>
    <mergeCell ref="E10:E11"/>
    <mergeCell ref="B8:C8"/>
    <mergeCell ref="G10:G11"/>
    <mergeCell ref="D230:F230"/>
  </mergeCells>
  <pageMargins left="0.7" right="0.7" top="0.75" bottom="0.75" header="0.3" footer="0.3"/>
  <pageSetup paperSize="5"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Mela</cp:lastModifiedBy>
  <cp:lastPrinted>2018-03-30T01:33:44Z</cp:lastPrinted>
  <dcterms:created xsi:type="dcterms:W3CDTF">2017-01-31T17:58:17Z</dcterms:created>
  <dcterms:modified xsi:type="dcterms:W3CDTF">2018-03-30T01:36:58Z</dcterms:modified>
</cp:coreProperties>
</file>